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10"/>
  </bookViews>
  <sheets>
    <sheet name="WIF  31.12.2023" sheetId="1" r:id="rId1"/>
  </sheets>
  <definedNames>
    <definedName name="_xlnm._FilterDatabase" localSheetId="0" hidden="1">'WIF  31.12.2023'!#REF!</definedName>
    <definedName name="_xlnm.Print_Area" localSheetId="0">'WIF  31.12.2023'!#REF!</definedName>
  </definedNames>
  <calcPr calcId="144525"/>
</workbook>
</file>

<file path=xl/sharedStrings.xml><?xml version="1.0" encoding="utf-8"?>
<sst xmlns="http://schemas.openxmlformats.org/spreadsheetml/2006/main" count="50" uniqueCount="49">
  <si>
    <t>Warehouse Infrastructure Fund (WIF)</t>
  </si>
  <si>
    <t>Statewise Net Sanctions and Disbursements from WIF 2013- 14 and 2014-15 as on 31 December  2023</t>
  </si>
  <si>
    <t>₹. Crore)</t>
  </si>
  <si>
    <t>SR. NO.</t>
  </si>
  <si>
    <t>State</t>
  </si>
  <si>
    <t>WIF 2013-14 
Sanctions</t>
  </si>
  <si>
    <t>WIF 2013-14 Disbursements</t>
  </si>
  <si>
    <t>WIF 2014-15 Sanctions</t>
  </si>
  <si>
    <t>WIF 2014-15 Disbursements</t>
  </si>
  <si>
    <t>Total Sanctions</t>
  </si>
  <si>
    <t>Total Disb.</t>
  </si>
  <si>
    <t>Loans to State Government and State Government Undertakings</t>
  </si>
  <si>
    <t>Andaman &amp; Nicobar</t>
  </si>
  <si>
    <t>Andhra Pradesh</t>
  </si>
  <si>
    <t>Arunachal Pradesh</t>
  </si>
  <si>
    <t>Assam</t>
  </si>
  <si>
    <t>Bihar</t>
  </si>
  <si>
    <t>Chhattisgarh</t>
  </si>
  <si>
    <t>Delhi</t>
  </si>
  <si>
    <t>Goa</t>
  </si>
  <si>
    <t>Gujarat</t>
  </si>
  <si>
    <t>Haryana</t>
  </si>
  <si>
    <t>Himachal Pradesh</t>
  </si>
  <si>
    <t>Jammu &amp; Kashmir</t>
  </si>
  <si>
    <t>Jharkhand</t>
  </si>
  <si>
    <t>Karnataka</t>
  </si>
  <si>
    <t>Kerala</t>
  </si>
  <si>
    <t>Madhya Pradesh</t>
  </si>
  <si>
    <t>Maharashtra</t>
  </si>
  <si>
    <t>Manipur</t>
  </si>
  <si>
    <t>Meghalaya</t>
  </si>
  <si>
    <t>Mizoram</t>
  </si>
  <si>
    <t>Nagaland</t>
  </si>
  <si>
    <t>Odisha*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</si>
  <si>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</si>
  <si>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</si>
  <si>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</si>
  <si>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</si>
  <si>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</si>
  <si>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</si>
  <si>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</si>
  <si>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</si>
  <si>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Uttarakhand*</t>
  </si>
  <si>
    <t>West Bengal</t>
  </si>
  <si>
    <t>TOTAL</t>
  </si>
  <si>
    <t>Loans to Other  Agencies</t>
  </si>
  <si>
    <t>NCMSL (Multi-State)</t>
  </si>
  <si>
    <t>GRAND TOTAL</t>
  </si>
  <si>
    <t>* In case of Odisha and Uttarakhand, the disbrusement of loan is more than sanction due to deletion of some of the sanctioned projects.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</si>
</sst>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0.0000"/>
  </numFmts>
  <fonts count="26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Georgia"/>
      <charset val="134"/>
    </font>
    <font>
      <b/>
      <sz val="11"/>
      <color theme="1"/>
      <name val="Georgia"/>
      <charset val="134"/>
    </font>
    <font>
      <sz val="11"/>
      <color theme="1"/>
      <name val="Palatino Linotype"/>
      <charset val="134"/>
    </font>
    <font>
      <sz val="11"/>
      <name val="Georgia"/>
      <charset val="134"/>
    </font>
    <font>
      <sz val="12"/>
      <color theme="1"/>
      <name val="Palatino Linotype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0" xfId="0" applyFont="1" applyFill="1"/>
    <xf numFmtId="0" fontId="0" fillId="0" borderId="0" xfId="0" applyFill="1"/>
    <xf numFmtId="1" fontId="2" fillId="0" borderId="0" xfId="0" applyNumberFormat="1" applyFont="1" applyFill="1" applyAlignment="1">
      <alignment horizontal="center" vertical="center"/>
    </xf>
    <xf numFmtId="180" fontId="3" fillId="0" borderId="0" xfId="0" applyNumberFormat="1" applyFont="1" applyFill="1" applyAlignment="1">
      <alignment vertical="center"/>
    </xf>
    <xf numFmtId="180" fontId="2" fillId="0" borderId="0" xfId="0" applyNumberFormat="1" applyFont="1" applyFill="1" applyAlignment="1">
      <alignment vertical="center"/>
    </xf>
    <xf numFmtId="1" fontId="3" fillId="0" borderId="0" xfId="0" applyNumberFormat="1" applyFont="1" applyFill="1" applyAlignment="1">
      <alignment horizontal="center" vertical="center" wrapText="1"/>
    </xf>
    <xf numFmtId="1" fontId="2" fillId="0" borderId="0" xfId="0" applyNumberFormat="1" applyFont="1" applyFill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left" vertical="center" wrapText="1"/>
    </xf>
    <xf numFmtId="1" fontId="3" fillId="0" borderId="0" xfId="0" applyNumberFormat="1" applyFont="1" applyFill="1" applyAlignment="1">
      <alignment horizontal="left" vertical="center" wrapText="1"/>
    </xf>
    <xf numFmtId="180" fontId="3" fillId="0" borderId="0" xfId="0" applyNumberFormat="1" applyFont="1" applyFill="1" applyAlignment="1">
      <alignment horizontal="center" vertical="center"/>
    </xf>
    <xf numFmtId="180" fontId="3" fillId="0" borderId="2" xfId="0" applyNumberFormat="1" applyFont="1" applyFill="1" applyBorder="1" applyAlignment="1">
      <alignment horizontal="center" vertical="center" wrapText="1"/>
    </xf>
    <xf numFmtId="180" fontId="3" fillId="0" borderId="3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/>
    </xf>
    <xf numFmtId="180" fontId="3" fillId="0" borderId="3" xfId="0" applyNumberFormat="1" applyFont="1" applyFill="1" applyBorder="1" applyAlignment="1">
      <alignment vertical="center"/>
    </xf>
    <xf numFmtId="180" fontId="2" fillId="0" borderId="3" xfId="0" applyNumberFormat="1" applyFont="1" applyFill="1" applyBorder="1" applyAlignment="1">
      <alignment vertical="center"/>
    </xf>
    <xf numFmtId="2" fontId="2" fillId="0" borderId="3" xfId="0" applyNumberFormat="1" applyFont="1" applyFill="1" applyBorder="1" applyAlignment="1">
      <alignment vertical="center" wrapText="1"/>
    </xf>
    <xf numFmtId="2" fontId="2" fillId="0" borderId="3" xfId="0" applyNumberFormat="1" applyFont="1" applyFill="1" applyBorder="1" applyAlignment="1">
      <alignment vertical="center"/>
    </xf>
    <xf numFmtId="2" fontId="2" fillId="0" borderId="4" xfId="0" applyNumberFormat="1" applyFont="1" applyFill="1" applyBorder="1" applyAlignment="1">
      <alignment vertical="center"/>
    </xf>
    <xf numFmtId="2" fontId="4" fillId="0" borderId="3" xfId="0" applyNumberFormat="1" applyFont="1" applyFill="1" applyBorder="1" applyAlignment="1">
      <alignment vertical="center"/>
    </xf>
    <xf numFmtId="2" fontId="5" fillId="0" borderId="3" xfId="0" applyNumberFormat="1" applyFont="1" applyFill="1" applyBorder="1" applyAlignment="1">
      <alignment vertical="center" wrapText="1"/>
    </xf>
    <xf numFmtId="2" fontId="5" fillId="0" borderId="3" xfId="0" applyNumberFormat="1" applyFont="1" applyFill="1" applyBorder="1" applyAlignment="1">
      <alignment vertical="center"/>
    </xf>
    <xf numFmtId="180" fontId="6" fillId="0" borderId="3" xfId="0" applyNumberFormat="1" applyFont="1" applyFill="1" applyBorder="1" applyAlignment="1">
      <alignment vertical="center"/>
    </xf>
    <xf numFmtId="2" fontId="0" fillId="0" borderId="0" xfId="0" applyNumberFormat="1" applyFill="1"/>
    <xf numFmtId="1" fontId="3" fillId="0" borderId="3" xfId="0" applyNumberFormat="1" applyFont="1" applyFill="1" applyBorder="1" applyAlignment="1">
      <alignment horizontal="center" vertical="center"/>
    </xf>
    <xf numFmtId="2" fontId="3" fillId="0" borderId="3" xfId="0" applyNumberFormat="1" applyFont="1" applyFill="1" applyBorder="1" applyAlignment="1">
      <alignment vertical="center"/>
    </xf>
    <xf numFmtId="1" fontId="3" fillId="0" borderId="3" xfId="0" applyNumberFormat="1" applyFont="1" applyFill="1" applyBorder="1" applyAlignment="1">
      <alignment vertical="center"/>
    </xf>
    <xf numFmtId="2" fontId="2" fillId="0" borderId="3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top" wrapText="1"/>
    </xf>
    <xf numFmtId="1" fontId="3" fillId="0" borderId="0" xfId="0" applyNumberFormat="1" applyFont="1" applyFill="1" applyAlignment="1">
      <alignment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C4:M54"/>
  <sheetViews>
    <sheetView tabSelected="1" workbookViewId="0">
      <selection activeCell="L10" sqref="L10"/>
    </sheetView>
  </sheetViews>
  <sheetFormatPr defaultColWidth="9" defaultRowHeight="15"/>
  <cols>
    <col min="1" max="2" width="9" style="2"/>
    <col min="3" max="3" width="5.57142857142857" style="2" customWidth="1"/>
    <col min="4" max="4" width="28.7142857142857" style="2" customWidth="1"/>
    <col min="5" max="5" width="15.4285714285714" style="2" customWidth="1"/>
    <col min="6" max="6" width="17.7142857142857" style="2" customWidth="1"/>
    <col min="7" max="7" width="15.4285714285714" style="2" customWidth="1"/>
    <col min="8" max="8" width="17.7142857142857" style="2" customWidth="1"/>
    <col min="9" max="9" width="11.8571428571429" style="2" customWidth="1"/>
    <col min="10" max="10" width="13.1428571428571" style="2" customWidth="1"/>
    <col min="11" max="16384" width="9" style="2"/>
  </cols>
  <sheetData>
    <row r="4" spans="3:10">
      <c r="C4" s="3"/>
      <c r="D4" s="4" t="s">
        <v>0</v>
      </c>
      <c r="E4" s="4"/>
      <c r="F4" s="4"/>
      <c r="G4" s="5"/>
      <c r="H4" s="5"/>
      <c r="I4" s="5"/>
      <c r="J4" s="5"/>
    </row>
    <row r="5" customHeight="1" spans="3:10">
      <c r="C5" s="6" t="s">
        <v>1</v>
      </c>
      <c r="D5" s="6"/>
      <c r="E5" s="6"/>
      <c r="F5" s="6"/>
      <c r="G5" s="6"/>
      <c r="H5" s="6"/>
      <c r="I5" s="6"/>
      <c r="J5" s="5"/>
    </row>
    <row r="6" spans="3:10">
      <c r="C6" s="7"/>
      <c r="D6" s="8"/>
      <c r="E6" s="9"/>
      <c r="F6" s="5"/>
      <c r="G6" s="5"/>
      <c r="H6" s="10"/>
      <c r="I6" s="30"/>
      <c r="J6" s="4" t="s">
        <v>2</v>
      </c>
    </row>
    <row r="7" ht="28.5" spans="3:10">
      <c r="C7" s="11" t="s">
        <v>3</v>
      </c>
      <c r="D7" s="11" t="s">
        <v>4</v>
      </c>
      <c r="E7" s="11" t="s">
        <v>5</v>
      </c>
      <c r="F7" s="11" t="s">
        <v>6</v>
      </c>
      <c r="G7" s="11" t="s">
        <v>7</v>
      </c>
      <c r="H7" s="12" t="s">
        <v>8</v>
      </c>
      <c r="I7" s="12" t="s">
        <v>9</v>
      </c>
      <c r="J7" s="12" t="s">
        <v>10</v>
      </c>
    </row>
    <row r="8" spans="3:10">
      <c r="C8" s="13"/>
      <c r="D8" s="14" t="s">
        <v>11</v>
      </c>
      <c r="E8" s="15"/>
      <c r="F8" s="15"/>
      <c r="G8" s="15"/>
      <c r="H8" s="15"/>
      <c r="I8" s="15"/>
      <c r="J8" s="15"/>
    </row>
    <row r="9" spans="3:11">
      <c r="C9" s="13">
        <v>1</v>
      </c>
      <c r="D9" s="15" t="s">
        <v>12</v>
      </c>
      <c r="E9" s="16">
        <v>0</v>
      </c>
      <c r="F9" s="17">
        <v>0</v>
      </c>
      <c r="G9" s="17">
        <v>0</v>
      </c>
      <c r="H9" s="17">
        <v>0</v>
      </c>
      <c r="I9" s="17">
        <f>E9+G9</f>
        <v>0</v>
      </c>
      <c r="J9" s="17">
        <f>F9+H9</f>
        <v>0</v>
      </c>
      <c r="K9" s="23"/>
    </row>
    <row r="10" spans="3:11">
      <c r="C10" s="13">
        <v>2</v>
      </c>
      <c r="D10" s="15" t="s">
        <v>13</v>
      </c>
      <c r="E10" s="16">
        <v>0</v>
      </c>
      <c r="F10" s="18">
        <v>0</v>
      </c>
      <c r="G10" s="17">
        <v>99.009</v>
      </c>
      <c r="H10" s="17">
        <v>98.5556</v>
      </c>
      <c r="I10" s="17">
        <f t="shared" ref="I10:I40" si="0">E10+G10</f>
        <v>99.009</v>
      </c>
      <c r="J10" s="17">
        <f t="shared" ref="J10:J40" si="1">F10+H10</f>
        <v>98.5556</v>
      </c>
      <c r="K10" s="23"/>
    </row>
    <row r="11" spans="3:11">
      <c r="C11" s="13">
        <v>3</v>
      </c>
      <c r="D11" s="15" t="s">
        <v>14</v>
      </c>
      <c r="E11" s="16">
        <v>0</v>
      </c>
      <c r="F11" s="18">
        <v>0</v>
      </c>
      <c r="G11" s="17">
        <v>0</v>
      </c>
      <c r="H11" s="17">
        <v>0</v>
      </c>
      <c r="I11" s="17">
        <f t="shared" si="0"/>
        <v>0</v>
      </c>
      <c r="J11" s="17">
        <f t="shared" si="1"/>
        <v>0</v>
      </c>
      <c r="K11" s="23"/>
    </row>
    <row r="12" ht="16.5" spans="3:11">
      <c r="C12" s="13">
        <v>4</v>
      </c>
      <c r="D12" s="15" t="s">
        <v>15</v>
      </c>
      <c r="E12" s="16">
        <v>47.1924</v>
      </c>
      <c r="F12" s="19">
        <v>30.18</v>
      </c>
      <c r="G12" s="17">
        <v>47.1598</v>
      </c>
      <c r="H12" s="17">
        <v>47.1599</v>
      </c>
      <c r="I12" s="17">
        <f t="shared" si="0"/>
        <v>94.3522</v>
      </c>
      <c r="J12" s="17">
        <f t="shared" si="1"/>
        <v>77.3399</v>
      </c>
      <c r="K12" s="23"/>
    </row>
    <row r="13" spans="3:11">
      <c r="C13" s="13">
        <v>5</v>
      </c>
      <c r="D13" s="15" t="s">
        <v>16</v>
      </c>
      <c r="E13" s="20">
        <f>395.4336-148.5868</f>
        <v>246.8468</v>
      </c>
      <c r="F13" s="18">
        <v>340.243</v>
      </c>
      <c r="G13" s="21">
        <f>86.978-37.0556</f>
        <v>49.9224</v>
      </c>
      <c r="H13" s="17">
        <v>76.0153</v>
      </c>
      <c r="I13" s="17">
        <f t="shared" si="0"/>
        <v>296.7692</v>
      </c>
      <c r="J13" s="17">
        <f t="shared" si="1"/>
        <v>416.2583</v>
      </c>
      <c r="K13" s="23"/>
    </row>
    <row r="14" spans="3:11">
      <c r="C14" s="13">
        <v>6</v>
      </c>
      <c r="D14" s="15" t="s">
        <v>17</v>
      </c>
      <c r="E14" s="20">
        <v>79.6583</v>
      </c>
      <c r="F14" s="18">
        <v>74.838261</v>
      </c>
      <c r="G14" s="21">
        <f>32.1229-4.738-6.326</f>
        <v>21.0589</v>
      </c>
      <c r="H14" s="17">
        <v>21.06061</v>
      </c>
      <c r="I14" s="17">
        <f t="shared" si="0"/>
        <v>100.7172</v>
      </c>
      <c r="J14" s="17">
        <f t="shared" si="1"/>
        <v>95.898871</v>
      </c>
      <c r="K14" s="23"/>
    </row>
    <row r="15" spans="3:11">
      <c r="C15" s="13">
        <v>7</v>
      </c>
      <c r="D15" s="15" t="s">
        <v>18</v>
      </c>
      <c r="E15" s="16">
        <v>0</v>
      </c>
      <c r="F15" s="18">
        <v>0</v>
      </c>
      <c r="G15" s="17">
        <v>0</v>
      </c>
      <c r="H15" s="17">
        <v>0</v>
      </c>
      <c r="I15" s="17">
        <f t="shared" si="0"/>
        <v>0</v>
      </c>
      <c r="J15" s="17">
        <f t="shared" si="1"/>
        <v>0</v>
      </c>
      <c r="K15" s="23"/>
    </row>
    <row r="16" spans="3:11">
      <c r="C16" s="13">
        <v>8</v>
      </c>
      <c r="D16" s="15" t="s">
        <v>19</v>
      </c>
      <c r="E16" s="16">
        <v>0</v>
      </c>
      <c r="F16" s="18">
        <v>0</v>
      </c>
      <c r="G16" s="17">
        <v>0</v>
      </c>
      <c r="H16" s="17">
        <v>0</v>
      </c>
      <c r="I16" s="17">
        <f t="shared" si="0"/>
        <v>0</v>
      </c>
      <c r="J16" s="17">
        <f t="shared" si="1"/>
        <v>0</v>
      </c>
      <c r="K16" s="23"/>
    </row>
    <row r="17" ht="18" spans="3:11">
      <c r="C17" s="13">
        <v>9</v>
      </c>
      <c r="D17" s="22" t="s">
        <v>20</v>
      </c>
      <c r="E17" s="20">
        <f>248.0096-18.7279</f>
        <v>229.2817</v>
      </c>
      <c r="F17" s="18">
        <v>282.34</v>
      </c>
      <c r="G17" s="21">
        <f>220.75-0.7003-45.6</f>
        <v>174.4497</v>
      </c>
      <c r="H17" s="17">
        <v>187.69</v>
      </c>
      <c r="I17" s="17">
        <f t="shared" si="0"/>
        <v>403.7314</v>
      </c>
      <c r="J17" s="17">
        <f t="shared" si="1"/>
        <v>470.03</v>
      </c>
      <c r="K17" s="23"/>
    </row>
    <row r="18" spans="3:11">
      <c r="C18" s="13">
        <v>10</v>
      </c>
      <c r="D18" s="15" t="s">
        <v>21</v>
      </c>
      <c r="E18" s="20">
        <v>246.6905989185</v>
      </c>
      <c r="F18" s="18">
        <v>195.9924</v>
      </c>
      <c r="G18" s="21">
        <f>44.2872+56.4-5.993</f>
        <v>94.6942</v>
      </c>
      <c r="H18" s="17">
        <v>51.293</v>
      </c>
      <c r="I18" s="17">
        <f t="shared" si="0"/>
        <v>341.3847989185</v>
      </c>
      <c r="J18" s="17">
        <f t="shared" si="1"/>
        <v>247.2854</v>
      </c>
      <c r="K18" s="23"/>
    </row>
    <row r="19" spans="3:11">
      <c r="C19" s="13">
        <v>11</v>
      </c>
      <c r="D19" s="15" t="s">
        <v>22</v>
      </c>
      <c r="E19" s="20">
        <v>0</v>
      </c>
      <c r="F19" s="18">
        <v>1.2541</v>
      </c>
      <c r="G19" s="21">
        <f>8.55-2.92</f>
        <v>5.63</v>
      </c>
      <c r="H19" s="21">
        <v>8.55</v>
      </c>
      <c r="I19" s="17">
        <f t="shared" si="0"/>
        <v>5.63</v>
      </c>
      <c r="J19" s="17">
        <f t="shared" si="1"/>
        <v>9.8041</v>
      </c>
      <c r="K19" s="23"/>
    </row>
    <row r="20" spans="3:11">
      <c r="C20" s="13">
        <v>12</v>
      </c>
      <c r="D20" s="15" t="s">
        <v>23</v>
      </c>
      <c r="E20" s="16">
        <v>0</v>
      </c>
      <c r="F20" s="18">
        <v>0</v>
      </c>
      <c r="G20" s="17">
        <v>0</v>
      </c>
      <c r="H20" s="17">
        <v>0</v>
      </c>
      <c r="I20" s="17">
        <f t="shared" si="0"/>
        <v>0</v>
      </c>
      <c r="J20" s="17">
        <f t="shared" si="1"/>
        <v>0</v>
      </c>
      <c r="K20" s="23"/>
    </row>
    <row r="21" spans="3:11">
      <c r="C21" s="13">
        <v>13</v>
      </c>
      <c r="D21" s="15" t="s">
        <v>24</v>
      </c>
      <c r="E21" s="16">
        <v>0</v>
      </c>
      <c r="F21" s="18">
        <v>0</v>
      </c>
      <c r="G21" s="17">
        <v>0</v>
      </c>
      <c r="H21" s="17">
        <v>0</v>
      </c>
      <c r="I21" s="17">
        <f t="shared" si="0"/>
        <v>0</v>
      </c>
      <c r="J21" s="17">
        <f t="shared" si="1"/>
        <v>0</v>
      </c>
      <c r="K21" s="23"/>
    </row>
    <row r="22" spans="3:11">
      <c r="C22" s="13">
        <v>14</v>
      </c>
      <c r="D22" s="15" t="s">
        <v>25</v>
      </c>
      <c r="E22" s="16">
        <v>224.381</v>
      </c>
      <c r="F22" s="18">
        <v>199.43</v>
      </c>
      <c r="G22" s="17">
        <v>1476.166</v>
      </c>
      <c r="H22" s="17">
        <v>1422.03</v>
      </c>
      <c r="I22" s="17">
        <f t="shared" si="0"/>
        <v>1700.547</v>
      </c>
      <c r="J22" s="17">
        <f t="shared" si="1"/>
        <v>1621.46</v>
      </c>
      <c r="K22" s="23"/>
    </row>
    <row r="23" spans="3:11">
      <c r="C23" s="13">
        <v>15</v>
      </c>
      <c r="D23" s="15" t="s">
        <v>26</v>
      </c>
      <c r="E23" s="16">
        <v>21.8589</v>
      </c>
      <c r="F23" s="18">
        <v>20.91</v>
      </c>
      <c r="G23" s="17">
        <v>0</v>
      </c>
      <c r="H23" s="17">
        <v>1.31</v>
      </c>
      <c r="I23" s="17">
        <f t="shared" si="0"/>
        <v>21.8589</v>
      </c>
      <c r="J23" s="17">
        <f t="shared" si="1"/>
        <v>22.22</v>
      </c>
      <c r="K23" s="23"/>
    </row>
    <row r="24" ht="18" spans="3:11">
      <c r="C24" s="13">
        <v>16</v>
      </c>
      <c r="D24" s="22" t="s">
        <v>27</v>
      </c>
      <c r="E24" s="16">
        <v>0</v>
      </c>
      <c r="F24" s="18">
        <v>0</v>
      </c>
      <c r="G24" s="17">
        <v>200.0681</v>
      </c>
      <c r="H24" s="17">
        <v>103.1</v>
      </c>
      <c r="I24" s="17">
        <f t="shared" si="0"/>
        <v>200.0681</v>
      </c>
      <c r="J24" s="17">
        <f t="shared" si="1"/>
        <v>103.1</v>
      </c>
      <c r="K24" s="23"/>
    </row>
    <row r="25" spans="3:11">
      <c r="C25" s="13">
        <v>17</v>
      </c>
      <c r="D25" s="15" t="s">
        <v>28</v>
      </c>
      <c r="E25" s="23">
        <v>5.65</v>
      </c>
      <c r="F25" s="23">
        <v>5.65</v>
      </c>
      <c r="G25" s="17">
        <v>0</v>
      </c>
      <c r="H25" s="17">
        <v>0</v>
      </c>
      <c r="I25" s="17">
        <f t="shared" si="0"/>
        <v>5.65</v>
      </c>
      <c r="J25" s="17">
        <f t="shared" si="1"/>
        <v>5.65</v>
      </c>
      <c r="K25" s="23"/>
    </row>
    <row r="26" spans="3:11">
      <c r="C26" s="13">
        <v>18</v>
      </c>
      <c r="D26" s="15" t="s">
        <v>29</v>
      </c>
      <c r="E26" s="16">
        <v>0</v>
      </c>
      <c r="F26" s="18">
        <v>0</v>
      </c>
      <c r="G26" s="17">
        <v>0</v>
      </c>
      <c r="H26" s="17">
        <v>0</v>
      </c>
      <c r="I26" s="17">
        <f t="shared" si="0"/>
        <v>0</v>
      </c>
      <c r="J26" s="17">
        <f t="shared" si="1"/>
        <v>0</v>
      </c>
      <c r="K26" s="23"/>
    </row>
    <row r="27" spans="3:11">
      <c r="C27" s="13">
        <v>19</v>
      </c>
      <c r="D27" s="15" t="s">
        <v>30</v>
      </c>
      <c r="E27" s="16">
        <v>0</v>
      </c>
      <c r="F27" s="18">
        <v>0</v>
      </c>
      <c r="G27" s="17">
        <v>0</v>
      </c>
      <c r="H27" s="17">
        <v>0</v>
      </c>
      <c r="I27" s="17">
        <f t="shared" si="0"/>
        <v>0</v>
      </c>
      <c r="J27" s="17">
        <f t="shared" si="1"/>
        <v>0</v>
      </c>
      <c r="K27" s="23"/>
    </row>
    <row r="28" ht="18" spans="3:11">
      <c r="C28" s="13">
        <v>20</v>
      </c>
      <c r="D28" s="22" t="s">
        <v>31</v>
      </c>
      <c r="E28" s="16">
        <f>101.7444+9.5</f>
        <v>111.2444</v>
      </c>
      <c r="F28" s="18">
        <f>90.03+5.12</f>
        <v>95.15</v>
      </c>
      <c r="G28" s="17">
        <f>11.02+59.42</f>
        <v>70.44</v>
      </c>
      <c r="H28" s="17">
        <v>11.02</v>
      </c>
      <c r="I28" s="17">
        <f t="shared" si="0"/>
        <v>181.6844</v>
      </c>
      <c r="J28" s="17">
        <f t="shared" si="1"/>
        <v>106.17</v>
      </c>
      <c r="K28" s="23"/>
    </row>
    <row r="29" spans="3:11">
      <c r="C29" s="13">
        <v>21</v>
      </c>
      <c r="D29" s="15" t="s">
        <v>32</v>
      </c>
      <c r="E29" s="16">
        <v>0</v>
      </c>
      <c r="F29" s="18">
        <v>0</v>
      </c>
      <c r="G29" s="17">
        <v>0</v>
      </c>
      <c r="H29" s="17">
        <v>0</v>
      </c>
      <c r="I29" s="17">
        <f t="shared" si="0"/>
        <v>0</v>
      </c>
      <c r="J29" s="17">
        <f t="shared" si="1"/>
        <v>0</v>
      </c>
      <c r="K29" s="23"/>
    </row>
    <row r="30" spans="3:11">
      <c r="C30" s="13">
        <v>22</v>
      </c>
      <c r="D30" s="15" t="s">
        <v>33</v>
      </c>
      <c r="E30" s="16">
        <f>77.34-11.69</f>
        <v>65.65</v>
      </c>
      <c r="F30" s="18">
        <v>62.66</v>
      </c>
      <c r="G30" s="17">
        <f>79.51-6.23</f>
        <v>73.28</v>
      </c>
      <c r="H30" s="17">
        <v>203.98</v>
      </c>
      <c r="I30" s="17">
        <f t="shared" si="0"/>
        <v>138.93</v>
      </c>
      <c r="J30" s="17">
        <f t="shared" si="1"/>
        <v>266.64</v>
      </c>
      <c r="K30" s="23"/>
    </row>
    <row r="31" spans="3:11">
      <c r="C31" s="13">
        <v>23</v>
      </c>
      <c r="D31" s="15" t="s">
        <v>34</v>
      </c>
      <c r="E31" s="16">
        <v>0</v>
      </c>
      <c r="F31" s="18">
        <v>0</v>
      </c>
      <c r="G31" s="17">
        <v>0</v>
      </c>
      <c r="H31" s="17">
        <v>0</v>
      </c>
      <c r="I31" s="17">
        <f t="shared" si="0"/>
        <v>0</v>
      </c>
      <c r="J31" s="17">
        <f t="shared" si="1"/>
        <v>0</v>
      </c>
      <c r="K31" s="23"/>
    </row>
    <row r="32" spans="3:11">
      <c r="C32" s="13">
        <v>24</v>
      </c>
      <c r="D32" s="15" t="s">
        <v>35</v>
      </c>
      <c r="E32" s="16">
        <v>63.2856</v>
      </c>
      <c r="F32" s="18">
        <v>67.64</v>
      </c>
      <c r="G32" s="17">
        <f>213.4381-0.9363</f>
        <v>212.5018</v>
      </c>
      <c r="H32" s="17">
        <f>161.23-4.37-16.78+70.84</f>
        <v>210.92</v>
      </c>
      <c r="I32" s="17">
        <f t="shared" si="0"/>
        <v>275.7874</v>
      </c>
      <c r="J32" s="17">
        <f t="shared" si="1"/>
        <v>278.56</v>
      </c>
      <c r="K32" s="23"/>
    </row>
    <row r="33" spans="3:11">
      <c r="C33" s="13">
        <v>25</v>
      </c>
      <c r="D33" s="15" t="s">
        <v>36</v>
      </c>
      <c r="E33" s="16">
        <v>191.02</v>
      </c>
      <c r="F33" s="18">
        <f>117.23+2.88</f>
        <v>120.11</v>
      </c>
      <c r="G33" s="17">
        <v>100.17</v>
      </c>
      <c r="H33" s="17">
        <v>125.8</v>
      </c>
      <c r="I33" s="17">
        <f t="shared" si="0"/>
        <v>291.19</v>
      </c>
      <c r="J33" s="17">
        <f t="shared" si="1"/>
        <v>245.91</v>
      </c>
      <c r="K33" s="23"/>
    </row>
    <row r="34" spans="3:11">
      <c r="C34" s="13">
        <v>26</v>
      </c>
      <c r="D34" s="15" t="s">
        <v>37</v>
      </c>
      <c r="E34" s="16">
        <v>0</v>
      </c>
      <c r="F34" s="18">
        <v>0</v>
      </c>
      <c r="G34" s="17">
        <v>0</v>
      </c>
      <c r="H34" s="17">
        <v>0</v>
      </c>
      <c r="I34" s="17">
        <f t="shared" si="0"/>
        <v>0</v>
      </c>
      <c r="J34" s="17">
        <f t="shared" si="1"/>
        <v>0</v>
      </c>
      <c r="K34" s="23"/>
    </row>
    <row r="35" spans="3:11">
      <c r="C35" s="13">
        <v>27</v>
      </c>
      <c r="D35" s="15" t="s">
        <v>38</v>
      </c>
      <c r="E35" s="20">
        <f>1466.16+11.4</f>
        <v>1477.56</v>
      </c>
      <c r="F35" s="18">
        <v>1297.38</v>
      </c>
      <c r="G35" s="21">
        <f>1014.42+50.12-8.4115-0.4347+47.5+14.72</f>
        <v>1117.9138</v>
      </c>
      <c r="H35" s="17">
        <f>1144.84+2.28</f>
        <v>1147.12</v>
      </c>
      <c r="I35" s="17">
        <f t="shared" si="0"/>
        <v>2595.4738</v>
      </c>
      <c r="J35" s="17">
        <f t="shared" si="1"/>
        <v>2444.5</v>
      </c>
      <c r="K35" s="23"/>
    </row>
    <row r="36" ht="18" spans="3:11">
      <c r="C36" s="13">
        <v>28</v>
      </c>
      <c r="D36" s="22" t="s">
        <v>39</v>
      </c>
      <c r="E36" s="16">
        <v>0</v>
      </c>
      <c r="F36" s="18">
        <v>0</v>
      </c>
      <c r="G36" s="17">
        <v>951.6984</v>
      </c>
      <c r="H36" s="17">
        <v>852.279318</v>
      </c>
      <c r="I36" s="17">
        <f t="shared" si="0"/>
        <v>951.6984</v>
      </c>
      <c r="J36" s="17">
        <f t="shared" si="1"/>
        <v>852.279318</v>
      </c>
      <c r="K36" s="23"/>
    </row>
    <row r="37" spans="3:11">
      <c r="C37" s="13">
        <v>29</v>
      </c>
      <c r="D37" s="15" t="s">
        <v>40</v>
      </c>
      <c r="E37" s="16">
        <v>6.7043</v>
      </c>
      <c r="F37" s="18">
        <v>6.2564</v>
      </c>
      <c r="G37" s="17">
        <v>12.5305</v>
      </c>
      <c r="H37" s="17">
        <v>12.5305</v>
      </c>
      <c r="I37" s="17">
        <f t="shared" si="0"/>
        <v>19.2348</v>
      </c>
      <c r="J37" s="17">
        <f t="shared" si="1"/>
        <v>18.7869</v>
      </c>
      <c r="K37" s="23"/>
    </row>
    <row r="38" spans="3:11">
      <c r="C38" s="13">
        <v>30</v>
      </c>
      <c r="D38" s="15" t="s">
        <v>41</v>
      </c>
      <c r="E38" s="16">
        <v>140.29</v>
      </c>
      <c r="F38" s="18">
        <v>133.98</v>
      </c>
      <c r="G38" s="17">
        <v>0</v>
      </c>
      <c r="H38" s="17">
        <v>0</v>
      </c>
      <c r="I38" s="17">
        <f t="shared" si="0"/>
        <v>140.29</v>
      </c>
      <c r="J38" s="17">
        <f t="shared" si="1"/>
        <v>133.98</v>
      </c>
      <c r="K38" s="23"/>
    </row>
    <row r="39" spans="3:11">
      <c r="C39" s="13">
        <v>31</v>
      </c>
      <c r="D39" s="15" t="s">
        <v>42</v>
      </c>
      <c r="E39" s="16">
        <v>1.4531</v>
      </c>
      <c r="F39" s="18">
        <v>4.13457</v>
      </c>
      <c r="G39" s="17">
        <v>0</v>
      </c>
      <c r="H39" s="17">
        <v>0</v>
      </c>
      <c r="I39" s="17">
        <f t="shared" si="0"/>
        <v>1.4531</v>
      </c>
      <c r="J39" s="17">
        <f t="shared" si="1"/>
        <v>4.13457</v>
      </c>
      <c r="K39" s="23"/>
    </row>
    <row r="40" spans="3:11">
      <c r="C40" s="13">
        <v>32</v>
      </c>
      <c r="D40" s="15" t="s">
        <v>43</v>
      </c>
      <c r="E40" s="20">
        <v>1180.12</v>
      </c>
      <c r="F40" s="18">
        <v>932.13</v>
      </c>
      <c r="G40" s="21">
        <v>281.44</v>
      </c>
      <c r="H40" s="17">
        <v>329.39</v>
      </c>
      <c r="I40" s="17">
        <f t="shared" si="0"/>
        <v>1461.56</v>
      </c>
      <c r="J40" s="17">
        <f t="shared" si="1"/>
        <v>1261.52</v>
      </c>
      <c r="K40" s="23"/>
    </row>
    <row r="41" spans="3:10">
      <c r="C41" s="24"/>
      <c r="D41" s="14" t="s">
        <v>44</v>
      </c>
      <c r="E41" s="25">
        <f>SUM(E9:E40)</f>
        <v>4338.8870989185</v>
      </c>
      <c r="F41" s="25">
        <f t="shared" ref="F41:J41" si="2">SUM(F9:F40)</f>
        <v>3870.278731</v>
      </c>
      <c r="G41" s="25">
        <f t="shared" si="2"/>
        <v>4988.1326</v>
      </c>
      <c r="H41" s="25">
        <f t="shared" si="2"/>
        <v>4909.804228</v>
      </c>
      <c r="I41" s="25">
        <f>SUM(I9:I40)</f>
        <v>9327.0196989185</v>
      </c>
      <c r="J41" s="25">
        <f t="shared" si="2"/>
        <v>8780.082959</v>
      </c>
    </row>
    <row r="42" spans="3:13">
      <c r="C42" s="24"/>
      <c r="D42" s="26"/>
      <c r="E42" s="25"/>
      <c r="F42" s="25"/>
      <c r="G42" s="25"/>
      <c r="H42" s="25"/>
      <c r="I42" s="17"/>
      <c r="J42" s="17"/>
      <c r="M42" s="23"/>
    </row>
    <row r="43" spans="3:10">
      <c r="C43" s="13">
        <v>33</v>
      </c>
      <c r="D43" s="14" t="s">
        <v>45</v>
      </c>
      <c r="E43" s="16"/>
      <c r="F43" s="17"/>
      <c r="G43" s="27"/>
      <c r="H43" s="17"/>
      <c r="I43" s="17"/>
      <c r="J43" s="17"/>
    </row>
    <row r="44" ht="18" spans="3:10">
      <c r="C44" s="13"/>
      <c r="D44" s="28" t="s">
        <v>46</v>
      </c>
      <c r="E44" s="16">
        <v>128</v>
      </c>
      <c r="F44" s="17">
        <v>112</v>
      </c>
      <c r="G44" s="27">
        <v>0</v>
      </c>
      <c r="H44" s="17">
        <v>0</v>
      </c>
      <c r="I44" s="17">
        <v>128</v>
      </c>
      <c r="J44" s="17">
        <v>112</v>
      </c>
    </row>
    <row r="45" s="1" customFormat="1" spans="3:10">
      <c r="C45" s="24"/>
      <c r="D45" s="14" t="s">
        <v>44</v>
      </c>
      <c r="E45" s="25">
        <f>E44</f>
        <v>128</v>
      </c>
      <c r="F45" s="25">
        <f t="shared" ref="F45:J45" si="3">F44</f>
        <v>112</v>
      </c>
      <c r="G45" s="25">
        <f t="shared" si="3"/>
        <v>0</v>
      </c>
      <c r="H45" s="25">
        <f t="shared" si="3"/>
        <v>0</v>
      </c>
      <c r="I45" s="25">
        <f t="shared" si="3"/>
        <v>128</v>
      </c>
      <c r="J45" s="25">
        <f t="shared" si="3"/>
        <v>112</v>
      </c>
    </row>
    <row r="46" spans="3:10">
      <c r="C46" s="24"/>
      <c r="D46" s="14" t="s">
        <v>47</v>
      </c>
      <c r="E46" s="25">
        <f>E41+E45</f>
        <v>4466.8870989185</v>
      </c>
      <c r="F46" s="25">
        <f>F41+F45</f>
        <v>3982.278731</v>
      </c>
      <c r="G46" s="25">
        <f t="shared" ref="F46:J46" si="4">G41+G45</f>
        <v>4988.1326</v>
      </c>
      <c r="H46" s="25">
        <f t="shared" si="4"/>
        <v>4909.804228</v>
      </c>
      <c r="I46" s="25">
        <f>E46+G46</f>
        <v>9455.0196989185</v>
      </c>
      <c r="J46" s="25">
        <f t="shared" si="4"/>
        <v>8892.082959</v>
      </c>
    </row>
    <row r="47" ht="29.25" customHeight="1" spans="3:10">
      <c r="C47" s="29" t="s">
        <v>48</v>
      </c>
      <c r="D47" s="29"/>
      <c r="E47" s="29"/>
      <c r="F47" s="29"/>
      <c r="G47" s="29"/>
      <c r="H47" s="29"/>
      <c r="I47" s="29"/>
      <c r="J47" s="29"/>
    </row>
    <row r="48" spans="5:5">
      <c r="E48" s="23"/>
    </row>
    <row r="49" spans="7:10">
      <c r="G49" s="23"/>
      <c r="J49" s="23"/>
    </row>
    <row r="50" spans="8:8">
      <c r="H50" s="23"/>
    </row>
    <row r="54" spans="7:10">
      <c r="G54" s="23"/>
      <c r="J54" s="23"/>
    </row>
  </sheetData>
  <mergeCells count="3">
    <mergeCell ref="D4:F4"/>
    <mergeCell ref="C5:I5"/>
    <mergeCell ref="C47:J47"/>
  </mergeCells>
  <pageMargins left="0.7" right="0.7" top="0.75" bottom="0.75" header="0.3" footer="0.3"/>
  <pageSetup paperSize="9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WIF  31.12.2023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Saroj Kumar Jena</dc:creator>
  <cp:lastModifiedBy>divya goswami</cp:lastModifiedBy>
  <dcterms:created xsi:type="dcterms:W3CDTF">2006-09-16T00:00:00Z</dcterms:created>
  <cp:lastPrinted>2023-12-05T04:56:00Z</cp:lastPrinted>
  <dcterms:modified xsi:type="dcterms:W3CDTF">2024-01-12T08:48:33Z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61E02F4962DD447EAC30BF25C3DA0B74</vt:lpwstr>
  </property>
  <property fmtid="{D5CDD505-2E9C-101B-9397-08002B2CF9AE}" pid="3" name="KSOProductBuildVer">
    <vt:lpwstr>1033-12.2.0.13362</vt:lpwstr>
  </property>
</Properties>
</file>