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bookViews>
    <workbookView xWindow="0" yWindow="0" windowWidth="17295" windowHeight="4185"/>
  </bookViews>
  <sheets>
    <sheet name="1A(i)" sheetId="1" r:id="rId1"/>
  </sheets>
  <calcPr calcId="162913"/>
</workbook>
</file>

<file path=xl/calcChain.xml><?xml version="1.0" encoding="utf-8"?>
<calcChain xmlns="http://schemas.openxmlformats.org/spreadsheetml/2006/main">
  <c r="E95" i="1" l="1"/>
  <c r="D95" i="1"/>
  <c r="G94" i="1"/>
  <c r="E94" i="1"/>
  <c r="D94" i="1"/>
  <c r="F92" i="1"/>
  <c r="F89" i="1"/>
  <c r="F86" i="1"/>
  <c r="F85" i="1"/>
  <c r="F83" i="1"/>
  <c r="F82" i="1"/>
  <c r="F80" i="1"/>
  <c r="F79" i="1"/>
  <c r="F77" i="1"/>
  <c r="F76" i="1"/>
  <c r="F74" i="1"/>
  <c r="F73" i="1"/>
  <c r="F71" i="1"/>
  <c r="F70" i="1"/>
  <c r="G68" i="1"/>
  <c r="F68" i="1" s="1"/>
  <c r="F67" i="1"/>
  <c r="G65" i="1"/>
  <c r="F65" i="1" s="1"/>
  <c r="F64" i="1"/>
  <c r="G62" i="1"/>
  <c r="F62" i="1"/>
  <c r="F61" i="1"/>
  <c r="F59" i="1"/>
  <c r="F58" i="1"/>
  <c r="G56" i="1"/>
  <c r="F56" i="1"/>
  <c r="F55" i="1"/>
  <c r="G53" i="1"/>
  <c r="F53" i="1" s="1"/>
  <c r="F52" i="1"/>
  <c r="G50" i="1"/>
  <c r="F50" i="1"/>
  <c r="F49" i="1"/>
  <c r="G47" i="1"/>
  <c r="F47" i="1"/>
  <c r="F46" i="1"/>
  <c r="F44" i="1"/>
  <c r="F43" i="1"/>
  <c r="G41" i="1"/>
  <c r="F41" i="1" s="1"/>
  <c r="F40" i="1"/>
  <c r="G38" i="1"/>
  <c r="F38" i="1"/>
  <c r="F37" i="1"/>
  <c r="G35" i="1"/>
  <c r="F35" i="1"/>
  <c r="F34" i="1"/>
  <c r="F32" i="1"/>
  <c r="F31" i="1"/>
  <c r="G29" i="1"/>
  <c r="F29" i="1" s="1"/>
  <c r="F28" i="1"/>
  <c r="G26" i="1"/>
  <c r="F26" i="1"/>
  <c r="F25" i="1"/>
  <c r="G23" i="1"/>
  <c r="F23" i="1"/>
  <c r="F22" i="1"/>
  <c r="F20" i="1"/>
  <c r="F19" i="1"/>
  <c r="G17" i="1"/>
  <c r="F17" i="1"/>
  <c r="F16" i="1"/>
  <c r="F94" i="1" s="1"/>
  <c r="G14" i="1"/>
  <c r="G95" i="1" s="1"/>
  <c r="F13" i="1"/>
  <c r="F14" i="1" l="1"/>
  <c r="F95" i="1" s="1"/>
</calcChain>
</file>

<file path=xl/sharedStrings.xml><?xml version="1.0" encoding="utf-8"?>
<sst xmlns="http://schemas.openxmlformats.org/spreadsheetml/2006/main" count="136" uniqueCount="82">
  <si>
    <t>Andhra Pradesh</t>
  </si>
  <si>
    <t>Gujarat</t>
  </si>
  <si>
    <t>Haryana</t>
  </si>
  <si>
    <t>Himachal Pradesh</t>
  </si>
  <si>
    <t>Maharashtra</t>
  </si>
  <si>
    <t>Punjab</t>
  </si>
  <si>
    <t>Rajasthan</t>
  </si>
  <si>
    <t xml:space="preserve">FOR SEASONAL AGRICULTURAL OPERATIONS  TO STATE COOPERATIVE BANKS </t>
  </si>
  <si>
    <t xml:space="preserve">STATE-WISE UTILISATION OF ADDITIONAL SHORT TERM CREDIT LIMITS* </t>
  </si>
  <si>
    <t>Odisha</t>
  </si>
  <si>
    <t>Chhattisgarh</t>
  </si>
  <si>
    <t>Madhya Pradesh</t>
  </si>
  <si>
    <t>Karnataka</t>
  </si>
  <si>
    <t>Tamil Nadu</t>
  </si>
  <si>
    <t>Uttarakhand</t>
  </si>
  <si>
    <t>West Bengal</t>
  </si>
  <si>
    <t>Tripura</t>
  </si>
  <si>
    <t xml:space="preserve">STATEMENT - 1 A (i) </t>
  </si>
  <si>
    <t>*NEW PRODUCT INTRODUCED DURING 2016-17</t>
  </si>
  <si>
    <t>Uttar Pradesh</t>
  </si>
  <si>
    <t>Nagaland</t>
  </si>
  <si>
    <t xml:space="preserve">छत्तीसगढ़ </t>
  </si>
  <si>
    <t xml:space="preserve">गुजरात </t>
  </si>
  <si>
    <t xml:space="preserve">हरियाणा </t>
  </si>
  <si>
    <t xml:space="preserve">हिमाचल प्रदेश </t>
  </si>
  <si>
    <t xml:space="preserve">कर्नाटक </t>
  </si>
  <si>
    <t xml:space="preserve">मध्यप्रदेश </t>
  </si>
  <si>
    <t xml:space="preserve">महाराष्ट्र </t>
  </si>
  <si>
    <t>नागालैंड</t>
  </si>
  <si>
    <t>ओडिशा</t>
  </si>
  <si>
    <t xml:space="preserve">पंजाब </t>
  </si>
  <si>
    <t xml:space="preserve">राजस्थान </t>
  </si>
  <si>
    <t xml:space="preserve">तमिलनाडु </t>
  </si>
  <si>
    <t>तेलंगाणा</t>
  </si>
  <si>
    <t>उत्तर प्रदेश</t>
  </si>
  <si>
    <t xml:space="preserve">उत्तराखंड </t>
  </si>
  <si>
    <t xml:space="preserve">पश्चिम बंगाल </t>
  </si>
  <si>
    <t xml:space="preserve">त्रिपुरा </t>
  </si>
  <si>
    <t>*2016-17 में नया उत्पाद पेश किया गया</t>
  </si>
  <si>
    <t>Sr.No.</t>
  </si>
  <si>
    <t xml:space="preserve">क्रम सं. </t>
  </si>
  <si>
    <t>Drawals</t>
  </si>
  <si>
    <t>Total</t>
  </si>
  <si>
    <t xml:space="preserve">आंध्र प्रदेश </t>
  </si>
  <si>
    <t>2020-21</t>
  </si>
  <si>
    <t xml:space="preserve">बिहार </t>
  </si>
  <si>
    <t>Bihar</t>
  </si>
  <si>
    <t>असम</t>
  </si>
  <si>
    <t>Assam</t>
  </si>
  <si>
    <t>Manipur</t>
  </si>
  <si>
    <t>Meghalaya</t>
  </si>
  <si>
    <t>Mizoram</t>
  </si>
  <si>
    <t>मिजोरम</t>
  </si>
  <si>
    <t>मणिपुर</t>
  </si>
  <si>
    <t>मेघालय</t>
  </si>
  <si>
    <t>विवरण 1ए(i) अतिरिक्त</t>
  </si>
  <si>
    <t>Kerala (SCARDB)</t>
  </si>
  <si>
    <t>Kerala (StCB)</t>
  </si>
  <si>
    <t>Telangana</t>
  </si>
  <si>
    <t>कुल</t>
  </si>
  <si>
    <t>केरल (रासकृऔरग्राविबै)</t>
  </si>
  <si>
    <t>केरल (रासबै)</t>
  </si>
  <si>
    <r>
      <t>(</t>
    </r>
    <r>
      <rPr>
        <sz val="11"/>
        <rFont val="Rupee Foradian"/>
        <family val="2"/>
      </rPr>
      <t>`</t>
    </r>
    <r>
      <rPr>
        <sz val="11"/>
        <rFont val="Georgia"/>
        <family val="1"/>
      </rPr>
      <t xml:space="preserve"> लाख)</t>
    </r>
  </si>
  <si>
    <r>
      <t>(</t>
    </r>
    <r>
      <rPr>
        <sz val="11"/>
        <color theme="1"/>
        <rFont val="Rupee Foradian"/>
        <family val="2"/>
      </rPr>
      <t>`</t>
    </r>
    <r>
      <rPr>
        <sz val="11"/>
        <color theme="1"/>
        <rFont val="Georgia"/>
        <family val="1"/>
      </rPr>
      <t xml:space="preserve"> lakh)</t>
    </r>
  </si>
  <si>
    <t>2021-22</t>
  </si>
  <si>
    <t xml:space="preserve">अंडमान और निकोबार द्वीपसमूह  </t>
  </si>
  <si>
    <t>Andaman &amp; Nicobar</t>
  </si>
  <si>
    <t xml:space="preserve">सिक्किम </t>
  </si>
  <si>
    <t>Sikkim</t>
  </si>
  <si>
    <t xml:space="preserve">2020-21 और 2021-22 (अप्रैल-मार्च) के दौरान मौसमी कृषि परिचलनों के लिए राज्य सहकारी बैंकों को मंजूर अतिरिक्त अल्पावधि ऋण और इसकी उपयोगिता का राज्य-वार ब्यौरा    </t>
  </si>
  <si>
    <t>2020-21 AND 2021-22 (APRIL- MARCH)</t>
  </si>
  <si>
    <t>वर्ष</t>
  </si>
  <si>
    <t>मंजूर सीमा</t>
  </si>
  <si>
    <t>आहरण</t>
  </si>
  <si>
    <t>चुकौती</t>
  </si>
  <si>
    <t>बकाया</t>
  </si>
  <si>
    <t>राज्य का नाम</t>
  </si>
  <si>
    <t>Name of State</t>
  </si>
  <si>
    <t xml:space="preserve">   Year</t>
  </si>
  <si>
    <t>Limits Sanctioned</t>
  </si>
  <si>
    <t>Repayments</t>
  </si>
  <si>
    <t>Outstanding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</si>
</sst>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family val="2"/>
    </font>
    <font>
      <b/>
      <sz val="10"/>
      <name val="Georgia"/>
      <family val="1"/>
    </font>
    <font>
      <sz val="10"/>
      <name val="Georgia"/>
      <family val="1"/>
    </font>
    <font>
      <b/>
      <sz val="11"/>
      <name val="Georgia"/>
      <family val="1"/>
    </font>
    <font>
      <sz val="11"/>
      <color theme="1"/>
      <name val="Georgia"/>
      <family val="1"/>
    </font>
    <font>
      <sz val="11"/>
      <name val="Georgia"/>
      <family val="1"/>
    </font>
    <font>
      <sz val="11"/>
      <name val="Rupee Foradian"/>
      <family val="2"/>
    </font>
    <font>
      <sz val="11"/>
      <color theme="1"/>
      <name val="Rupee Foradian"/>
      <family val="2"/>
    </font>
    <font>
      <sz val="11"/>
      <color indexed="8"/>
      <name val="Georgia"/>
      <family val="1"/>
    </font>
    <font>
      <sz val="11"/>
      <name val="Arial"/>
      <family val="2"/>
    </font>
    <font>
      <b/>
      <sz val="11"/>
      <color indexed="8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 applyAlignment="1"/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 vertical="top"/>
    </xf>
    <xf numFmtId="0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8" fillId="2" borderId="1" xfId="0" applyNumberFormat="1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1" fontId="5" fillId="2" borderId="1" xfId="0" applyNumberFormat="1" applyFont="1" applyFill="1" applyBorder="1" applyAlignment="1">
      <alignment horizontal="right" vertical="top"/>
    </xf>
    <xf numFmtId="0" fontId="3" fillId="2" borderId="2" xfId="0" applyFont="1" applyFill="1" applyBorder="1" applyAlignment="1">
      <alignment vertical="top"/>
    </xf>
    <xf numFmtId="0" fontId="9" fillId="0" borderId="3" xfId="0" applyFont="1" applyBorder="1" applyAlignment="1"/>
    <xf numFmtId="0" fontId="9" fillId="0" borderId="4" xfId="0" applyFont="1" applyBorder="1" applyAlignment="1"/>
    <xf numFmtId="0" fontId="10" fillId="2" borderId="1" xfId="0" applyNumberFormat="1" applyFont="1" applyFill="1" applyBorder="1" applyAlignment="1">
      <alignment vertical="top"/>
    </xf>
    <xf numFmtId="1" fontId="3" fillId="2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right" vertical="top"/>
    </xf>
    <xf numFmtId="0" fontId="5" fillId="0" borderId="3" xfId="0" applyNumberFormat="1" applyFont="1" applyBorder="1" applyAlignment="1">
      <alignment horizontal="right" vertical="top"/>
    </xf>
    <xf numFmtId="0" fontId="5" fillId="0" borderId="4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view="pageBreakPreview" zoomScale="115" zoomScaleSheetLayoutView="115" workbookViewId="0">
      <selection sqref="A1:G1"/>
    </sheetView>
  </sheetViews>
  <sheetFormatPr defaultRowHeight="12.75"/>
  <cols>
    <col min="1" max="1" width="9" style="1" customWidth="1"/>
    <col min="2" max="2" width="34.140625" style="1" bestFit="1" customWidth="1"/>
    <col min="3" max="3" width="10.5703125" style="9" customWidth="1"/>
    <col min="4" max="4" width="14.28515625" style="9" customWidth="1"/>
    <col min="5" max="5" width="13.28515625" style="9" customWidth="1"/>
    <col min="6" max="6" width="15.140625" style="9" customWidth="1"/>
    <col min="7" max="7" width="16.7109375" style="9" customWidth="1"/>
    <col min="8" max="8" width="9.140625" style="4"/>
    <col min="9" max="9" width="21.42578125" style="4" customWidth="1"/>
    <col min="10" max="16384" width="9.140625" style="4"/>
  </cols>
  <sheetData>
    <row r="1" spans="1:10" s="2" customFormat="1" ht="14.25">
      <c r="A1" s="28" t="s">
        <v>55</v>
      </c>
      <c r="B1" s="28"/>
      <c r="C1" s="28"/>
      <c r="D1" s="28"/>
      <c r="E1" s="28"/>
      <c r="F1" s="28"/>
      <c r="G1" s="28"/>
    </row>
    <row r="2" spans="1:10" s="2" customFormat="1" ht="34.5" customHeight="1">
      <c r="A2" s="35" t="s">
        <v>69</v>
      </c>
      <c r="B2" s="28"/>
      <c r="C2" s="28"/>
      <c r="D2" s="28"/>
      <c r="E2" s="28"/>
      <c r="F2" s="28"/>
      <c r="G2" s="28"/>
    </row>
    <row r="3" spans="1:10" s="2" customFormat="1" ht="14.25">
      <c r="A3" s="28" t="s">
        <v>17</v>
      </c>
      <c r="B3" s="28"/>
      <c r="C3" s="28"/>
      <c r="D3" s="28"/>
      <c r="E3" s="28"/>
      <c r="F3" s="28"/>
      <c r="G3" s="28"/>
    </row>
    <row r="4" spans="1:10" s="2" customFormat="1" ht="14.25">
      <c r="A4" s="28" t="s">
        <v>8</v>
      </c>
      <c r="B4" s="28"/>
      <c r="C4" s="28"/>
      <c r="D4" s="28"/>
      <c r="E4" s="28"/>
      <c r="F4" s="28"/>
      <c r="G4" s="28"/>
    </row>
    <row r="5" spans="1:10" s="2" customFormat="1" ht="14.25">
      <c r="A5" s="28" t="s">
        <v>7</v>
      </c>
      <c r="B5" s="28"/>
      <c r="C5" s="28"/>
      <c r="D5" s="28"/>
      <c r="E5" s="28"/>
      <c r="F5" s="28"/>
      <c r="G5" s="28"/>
    </row>
    <row r="6" spans="1:10" s="2" customFormat="1" ht="14.25">
      <c r="A6" s="28" t="s">
        <v>70</v>
      </c>
      <c r="B6" s="28"/>
      <c r="C6" s="28"/>
      <c r="D6" s="28"/>
      <c r="E6" s="28"/>
      <c r="F6" s="28"/>
      <c r="G6" s="28"/>
      <c r="H6" s="3"/>
      <c r="I6" s="3"/>
      <c r="J6" s="3"/>
    </row>
    <row r="7" spans="1:10" s="2" customFormat="1" ht="14.25">
      <c r="A7" s="29" t="s">
        <v>62</v>
      </c>
      <c r="B7" s="30"/>
      <c r="C7" s="30"/>
      <c r="D7" s="30"/>
      <c r="E7" s="30"/>
      <c r="F7" s="30"/>
      <c r="G7" s="31"/>
      <c r="J7" s="3"/>
    </row>
    <row r="8" spans="1:10" s="2" customFormat="1" ht="14.25">
      <c r="A8" s="32" t="s">
        <v>63</v>
      </c>
      <c r="B8" s="33"/>
      <c r="C8" s="33"/>
      <c r="D8" s="33"/>
      <c r="E8" s="33"/>
      <c r="F8" s="33"/>
      <c r="G8" s="34"/>
      <c r="J8" s="3"/>
    </row>
    <row r="9" spans="1:10" s="2" customFormat="1" ht="14.25">
      <c r="A9" s="6" t="s">
        <v>40</v>
      </c>
      <c r="B9" s="6" t="s">
        <v>76</v>
      </c>
      <c r="C9" s="6" t="s">
        <v>71</v>
      </c>
      <c r="D9" s="6" t="s">
        <v>72</v>
      </c>
      <c r="E9" s="6" t="s">
        <v>73</v>
      </c>
      <c r="F9" s="7" t="s">
        <v>74</v>
      </c>
      <c r="G9" s="7" t="s">
        <v>75</v>
      </c>
    </row>
    <row r="10" spans="1:10" ht="36.75" customHeight="1">
      <c r="A10" s="8" t="s">
        <v>39</v>
      </c>
      <c r="B10" s="8" t="s">
        <v>77</v>
      </c>
      <c r="C10" s="8" t="s">
        <v>78</v>
      </c>
      <c r="D10" s="8" t="s">
        <v>79</v>
      </c>
      <c r="E10" s="8" t="s">
        <v>41</v>
      </c>
      <c r="F10" s="8" t="s">
        <v>80</v>
      </c>
      <c r="G10" s="8" t="s">
        <v>81</v>
      </c>
    </row>
    <row r="11" spans="1:10" ht="14.2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</row>
    <row r="12" spans="1:10" ht="14.25">
      <c r="A12" s="13"/>
      <c r="B12" s="14"/>
      <c r="C12" s="14"/>
      <c r="D12" s="14"/>
      <c r="E12" s="14"/>
      <c r="F12" s="14"/>
      <c r="G12" s="15"/>
    </row>
    <row r="13" spans="1:10" ht="14.25">
      <c r="A13" s="16">
        <v>1</v>
      </c>
      <c r="B13" s="11" t="s">
        <v>43</v>
      </c>
      <c r="C13" s="17" t="s">
        <v>44</v>
      </c>
      <c r="D13" s="18">
        <v>357600</v>
      </c>
      <c r="E13" s="18">
        <v>212500</v>
      </c>
      <c r="F13" s="18">
        <f>+E13-G13</f>
        <v>112399</v>
      </c>
      <c r="G13" s="18">
        <v>100101</v>
      </c>
    </row>
    <row r="14" spans="1:10" ht="14.25">
      <c r="A14" s="16"/>
      <c r="B14" s="11" t="s">
        <v>0</v>
      </c>
      <c r="C14" s="17" t="s">
        <v>64</v>
      </c>
      <c r="D14" s="18">
        <v>360000</v>
      </c>
      <c r="E14" s="18">
        <v>261000</v>
      </c>
      <c r="F14" s="18">
        <f>+E14-G14+G13</f>
        <v>100101</v>
      </c>
      <c r="G14" s="18">
        <f>191000+70000</f>
        <v>261000</v>
      </c>
    </row>
    <row r="15" spans="1:10" ht="14.25">
      <c r="A15" s="19"/>
      <c r="B15" s="20"/>
      <c r="C15" s="20"/>
      <c r="D15" s="20"/>
      <c r="E15" s="20"/>
      <c r="F15" s="20"/>
      <c r="G15" s="21"/>
    </row>
    <row r="16" spans="1:10" ht="14.25">
      <c r="A16" s="16">
        <v>2</v>
      </c>
      <c r="B16" s="10" t="s">
        <v>21</v>
      </c>
      <c r="C16" s="17" t="s">
        <v>44</v>
      </c>
      <c r="D16" s="18">
        <v>140000</v>
      </c>
      <c r="E16" s="18">
        <v>109900</v>
      </c>
      <c r="F16" s="18">
        <f>+E16-G16</f>
        <v>83700</v>
      </c>
      <c r="G16" s="18">
        <v>26200</v>
      </c>
    </row>
    <row r="17" spans="1:7" ht="14.25">
      <c r="A17" s="16"/>
      <c r="B17" s="11" t="s">
        <v>10</v>
      </c>
      <c r="C17" s="17" t="s">
        <v>64</v>
      </c>
      <c r="D17" s="18">
        <v>140000</v>
      </c>
      <c r="E17" s="18">
        <v>250000</v>
      </c>
      <c r="F17" s="18">
        <f>+E17-G17+G16</f>
        <v>170450</v>
      </c>
      <c r="G17" s="18">
        <f>71000+34750</f>
        <v>105750</v>
      </c>
    </row>
    <row r="18" spans="1:7" ht="14.25">
      <c r="A18" s="19"/>
      <c r="B18" s="20"/>
      <c r="C18" s="20"/>
      <c r="D18" s="20"/>
      <c r="E18" s="20"/>
      <c r="F18" s="20"/>
      <c r="G18" s="21"/>
    </row>
    <row r="19" spans="1:7" ht="14.25">
      <c r="A19" s="16">
        <v>3</v>
      </c>
      <c r="B19" s="10" t="s">
        <v>22</v>
      </c>
      <c r="C19" s="17" t="s">
        <v>44</v>
      </c>
      <c r="D19" s="18">
        <v>320000</v>
      </c>
      <c r="E19" s="18">
        <v>107229</v>
      </c>
      <c r="F19" s="18">
        <f>+E19-G19</f>
        <v>106929</v>
      </c>
      <c r="G19" s="18">
        <v>300</v>
      </c>
    </row>
    <row r="20" spans="1:7" ht="14.25">
      <c r="A20" s="16"/>
      <c r="B20" s="11" t="s">
        <v>1</v>
      </c>
      <c r="C20" s="17" t="s">
        <v>64</v>
      </c>
      <c r="D20" s="18">
        <v>200000</v>
      </c>
      <c r="E20" s="18">
        <v>186850</v>
      </c>
      <c r="F20" s="18">
        <f>+E20-G20+G19</f>
        <v>171360</v>
      </c>
      <c r="G20" s="18">
        <v>15790</v>
      </c>
    </row>
    <row r="21" spans="1:7" ht="14.25">
      <c r="A21" s="19"/>
      <c r="B21" s="20"/>
      <c r="C21" s="20"/>
      <c r="D21" s="20"/>
      <c r="E21" s="20"/>
      <c r="F21" s="20"/>
      <c r="G21" s="21"/>
    </row>
    <row r="22" spans="1:7" ht="14.25">
      <c r="A22" s="16">
        <v>4</v>
      </c>
      <c r="B22" s="10" t="s">
        <v>23</v>
      </c>
      <c r="C22" s="17" t="s">
        <v>44</v>
      </c>
      <c r="D22" s="18">
        <v>280000</v>
      </c>
      <c r="E22" s="18">
        <v>117200</v>
      </c>
      <c r="F22" s="18">
        <f>+E22-G22</f>
        <v>117200</v>
      </c>
      <c r="G22" s="18">
        <v>0</v>
      </c>
    </row>
    <row r="23" spans="1:7" ht="14.25">
      <c r="A23" s="16"/>
      <c r="B23" s="11" t="s">
        <v>2</v>
      </c>
      <c r="C23" s="17" t="s">
        <v>64</v>
      </c>
      <c r="D23" s="18">
        <v>280000</v>
      </c>
      <c r="E23" s="18">
        <v>166200</v>
      </c>
      <c r="F23" s="18">
        <f>+E23-G23+G22</f>
        <v>105400</v>
      </c>
      <c r="G23" s="18">
        <f>25800+35000</f>
        <v>60800</v>
      </c>
    </row>
    <row r="24" spans="1:7" ht="14.25">
      <c r="A24" s="19"/>
      <c r="B24" s="20"/>
      <c r="C24" s="20"/>
      <c r="D24" s="20"/>
      <c r="E24" s="20"/>
      <c r="F24" s="20"/>
      <c r="G24" s="21"/>
    </row>
    <row r="25" spans="1:7" ht="14.25">
      <c r="A25" s="16">
        <v>5</v>
      </c>
      <c r="B25" s="10" t="s">
        <v>24</v>
      </c>
      <c r="C25" s="17" t="s">
        <v>44</v>
      </c>
      <c r="D25" s="18">
        <v>50000</v>
      </c>
      <c r="E25" s="18">
        <v>0</v>
      </c>
      <c r="F25" s="18">
        <f>+E25-G25</f>
        <v>0</v>
      </c>
      <c r="G25" s="18">
        <v>0</v>
      </c>
    </row>
    <row r="26" spans="1:7" ht="14.25">
      <c r="A26" s="16"/>
      <c r="B26" s="11" t="s">
        <v>3</v>
      </c>
      <c r="C26" s="17" t="s">
        <v>64</v>
      </c>
      <c r="D26" s="18">
        <v>56000</v>
      </c>
      <c r="E26" s="18">
        <v>56000</v>
      </c>
      <c r="F26" s="18">
        <f>+E26-G26+G25</f>
        <v>0</v>
      </c>
      <c r="G26" s="18">
        <f>10000+46000</f>
        <v>56000</v>
      </c>
    </row>
    <row r="27" spans="1:7" ht="14.25">
      <c r="A27" s="19"/>
      <c r="B27" s="20"/>
      <c r="C27" s="20"/>
      <c r="D27" s="20"/>
      <c r="E27" s="20"/>
      <c r="F27" s="20"/>
      <c r="G27" s="21"/>
    </row>
    <row r="28" spans="1:7" ht="14.25">
      <c r="A28" s="16">
        <v>6</v>
      </c>
      <c r="B28" s="10" t="s">
        <v>25</v>
      </c>
      <c r="C28" s="17" t="s">
        <v>44</v>
      </c>
      <c r="D28" s="22">
        <v>250000</v>
      </c>
      <c r="E28" s="22">
        <v>250000</v>
      </c>
      <c r="F28" s="18">
        <f>+E28-G28</f>
        <v>150000</v>
      </c>
      <c r="G28" s="22">
        <v>100000</v>
      </c>
    </row>
    <row r="29" spans="1:7" ht="14.25">
      <c r="A29" s="16"/>
      <c r="B29" s="11" t="s">
        <v>12</v>
      </c>
      <c r="C29" s="17" t="s">
        <v>64</v>
      </c>
      <c r="D29" s="22">
        <v>300000</v>
      </c>
      <c r="E29" s="22">
        <v>541400</v>
      </c>
      <c r="F29" s="18">
        <f>+E29-G29+G28</f>
        <v>374900</v>
      </c>
      <c r="G29" s="22">
        <f>200000+66500</f>
        <v>266500</v>
      </c>
    </row>
    <row r="30" spans="1:7" ht="14.25">
      <c r="A30" s="19"/>
      <c r="B30" s="20"/>
      <c r="C30" s="20"/>
      <c r="D30" s="20"/>
      <c r="E30" s="20"/>
      <c r="F30" s="20"/>
      <c r="G30" s="21"/>
    </row>
    <row r="31" spans="1:7" ht="14.25">
      <c r="A31" s="16">
        <v>7</v>
      </c>
      <c r="B31" s="11" t="s">
        <v>60</v>
      </c>
      <c r="C31" s="17" t="s">
        <v>44</v>
      </c>
      <c r="D31" s="18">
        <v>0</v>
      </c>
      <c r="E31" s="18">
        <v>0</v>
      </c>
      <c r="F31" s="18">
        <f>+E31-G31</f>
        <v>0</v>
      </c>
      <c r="G31" s="18">
        <v>0</v>
      </c>
    </row>
    <row r="32" spans="1:7" ht="14.25">
      <c r="A32" s="16"/>
      <c r="B32" s="11" t="s">
        <v>56</v>
      </c>
      <c r="C32" s="17" t="s">
        <v>64</v>
      </c>
      <c r="D32" s="18">
        <v>0</v>
      </c>
      <c r="E32" s="18">
        <v>0</v>
      </c>
      <c r="F32" s="18">
        <f>+E32-G32+G31</f>
        <v>0</v>
      </c>
      <c r="G32" s="18">
        <v>0</v>
      </c>
    </row>
    <row r="33" spans="1:7" ht="14.25">
      <c r="A33" s="19"/>
      <c r="B33" s="20"/>
      <c r="C33" s="20"/>
      <c r="D33" s="20"/>
      <c r="E33" s="20"/>
      <c r="F33" s="20"/>
      <c r="G33" s="21"/>
    </row>
    <row r="34" spans="1:7" ht="14.25">
      <c r="A34" s="16">
        <v>8</v>
      </c>
      <c r="B34" s="11" t="s">
        <v>61</v>
      </c>
      <c r="C34" s="17" t="s">
        <v>44</v>
      </c>
      <c r="D34" s="18">
        <v>100000</v>
      </c>
      <c r="E34" s="18">
        <v>72600</v>
      </c>
      <c r="F34" s="18">
        <f>+E34-G34</f>
        <v>0</v>
      </c>
      <c r="G34" s="18">
        <v>72600</v>
      </c>
    </row>
    <row r="35" spans="1:7" ht="14.25">
      <c r="A35" s="16"/>
      <c r="B35" s="11" t="s">
        <v>57</v>
      </c>
      <c r="C35" s="17" t="s">
        <v>64</v>
      </c>
      <c r="D35" s="18">
        <v>160000</v>
      </c>
      <c r="E35" s="18">
        <v>215000</v>
      </c>
      <c r="F35" s="18">
        <f>+E35-G35+G34</f>
        <v>72600</v>
      </c>
      <c r="G35" s="18">
        <f>130000+85000</f>
        <v>215000</v>
      </c>
    </row>
    <row r="36" spans="1:7" ht="14.25">
      <c r="A36" s="19"/>
      <c r="B36" s="20"/>
      <c r="C36" s="20"/>
      <c r="D36" s="20"/>
      <c r="E36" s="20"/>
      <c r="F36" s="20"/>
      <c r="G36" s="21"/>
    </row>
    <row r="37" spans="1:7" ht="14.25">
      <c r="A37" s="16">
        <v>9</v>
      </c>
      <c r="B37" s="10" t="s">
        <v>26</v>
      </c>
      <c r="C37" s="17" t="s">
        <v>44</v>
      </c>
      <c r="D37" s="18">
        <v>500000</v>
      </c>
      <c r="E37" s="18">
        <v>380000</v>
      </c>
      <c r="F37" s="18">
        <f>+E37-G37</f>
        <v>219600</v>
      </c>
      <c r="G37" s="18">
        <v>160400</v>
      </c>
    </row>
    <row r="38" spans="1:7" ht="14.25">
      <c r="A38" s="16"/>
      <c r="B38" s="11" t="s">
        <v>11</v>
      </c>
      <c r="C38" s="17" t="s">
        <v>64</v>
      </c>
      <c r="D38" s="18">
        <v>667000</v>
      </c>
      <c r="E38" s="18">
        <v>1232000</v>
      </c>
      <c r="F38" s="18">
        <f>+E38-G38+G37</f>
        <v>1135400</v>
      </c>
      <c r="G38" s="18">
        <f>250000+7000</f>
        <v>257000</v>
      </c>
    </row>
    <row r="39" spans="1:7" ht="14.25">
      <c r="A39" s="19"/>
      <c r="B39" s="20"/>
      <c r="C39" s="20"/>
      <c r="D39" s="20"/>
      <c r="E39" s="20"/>
      <c r="F39" s="20"/>
      <c r="G39" s="21"/>
    </row>
    <row r="40" spans="1:7" ht="14.25">
      <c r="A40" s="16">
        <v>10</v>
      </c>
      <c r="B40" s="10" t="s">
        <v>27</v>
      </c>
      <c r="C40" s="17" t="s">
        <v>44</v>
      </c>
      <c r="D40" s="18">
        <v>350000</v>
      </c>
      <c r="E40" s="18">
        <v>470579</v>
      </c>
      <c r="F40" s="18">
        <f>+E40-G40</f>
        <v>23788</v>
      </c>
      <c r="G40" s="18">
        <v>446791</v>
      </c>
    </row>
    <row r="41" spans="1:7" ht="14.25">
      <c r="A41" s="16"/>
      <c r="B41" s="11" t="s">
        <v>4</v>
      </c>
      <c r="C41" s="17" t="s">
        <v>64</v>
      </c>
      <c r="D41" s="18">
        <v>405000</v>
      </c>
      <c r="E41" s="18">
        <v>420813</v>
      </c>
      <c r="F41" s="18">
        <f>+E41-G41+G40</f>
        <v>477252</v>
      </c>
      <c r="G41" s="18">
        <f>334352+56000</f>
        <v>390352</v>
      </c>
    </row>
    <row r="42" spans="1:7" ht="14.25">
      <c r="A42" s="19"/>
      <c r="B42" s="20"/>
      <c r="C42" s="20"/>
      <c r="D42" s="20"/>
      <c r="E42" s="20"/>
      <c r="F42" s="20"/>
      <c r="G42" s="21"/>
    </row>
    <row r="43" spans="1:7" ht="14.25">
      <c r="A43" s="16">
        <v>11</v>
      </c>
      <c r="B43" s="11" t="s">
        <v>28</v>
      </c>
      <c r="C43" s="17" t="s">
        <v>44</v>
      </c>
      <c r="D43" s="18">
        <v>200</v>
      </c>
      <c r="E43" s="18">
        <v>200</v>
      </c>
      <c r="F43" s="18">
        <f>+E43-G43</f>
        <v>0</v>
      </c>
      <c r="G43" s="18">
        <v>200</v>
      </c>
    </row>
    <row r="44" spans="1:7" ht="14.25">
      <c r="A44" s="16"/>
      <c r="B44" s="11" t="s">
        <v>20</v>
      </c>
      <c r="C44" s="17" t="s">
        <v>64</v>
      </c>
      <c r="D44" s="18">
        <v>500</v>
      </c>
      <c r="E44" s="18">
        <v>0</v>
      </c>
      <c r="F44" s="18">
        <f>+E44-G44+G43</f>
        <v>200</v>
      </c>
      <c r="G44" s="18">
        <v>0</v>
      </c>
    </row>
    <row r="45" spans="1:7" ht="14.25">
      <c r="A45" s="19"/>
      <c r="B45" s="20"/>
      <c r="C45" s="20"/>
      <c r="D45" s="20"/>
      <c r="E45" s="20"/>
      <c r="F45" s="20"/>
      <c r="G45" s="21"/>
    </row>
    <row r="46" spans="1:7" ht="14.25">
      <c r="A46" s="16">
        <v>12</v>
      </c>
      <c r="B46" s="10" t="s">
        <v>29</v>
      </c>
      <c r="C46" s="17" t="s">
        <v>44</v>
      </c>
      <c r="D46" s="18">
        <v>325000</v>
      </c>
      <c r="E46" s="18">
        <v>375000</v>
      </c>
      <c r="F46" s="18">
        <f>+E46-G46</f>
        <v>325000</v>
      </c>
      <c r="G46" s="18">
        <v>50000</v>
      </c>
    </row>
    <row r="47" spans="1:7" ht="14.25">
      <c r="A47" s="16"/>
      <c r="B47" s="11" t="s">
        <v>9</v>
      </c>
      <c r="C47" s="17" t="s">
        <v>64</v>
      </c>
      <c r="D47" s="18">
        <v>350000</v>
      </c>
      <c r="E47" s="18">
        <v>355000</v>
      </c>
      <c r="F47" s="18">
        <f>+E47-G47+G46</f>
        <v>250000</v>
      </c>
      <c r="G47" s="18">
        <f>50000+105000</f>
        <v>155000</v>
      </c>
    </row>
    <row r="48" spans="1:7" ht="14.25">
      <c r="A48" s="19"/>
      <c r="B48" s="20"/>
      <c r="C48" s="20"/>
      <c r="D48" s="20"/>
      <c r="E48" s="20"/>
      <c r="F48" s="20"/>
      <c r="G48" s="21"/>
    </row>
    <row r="49" spans="1:7" ht="14.25">
      <c r="A49" s="16">
        <v>13</v>
      </c>
      <c r="B49" s="10" t="s">
        <v>30</v>
      </c>
      <c r="C49" s="17" t="s">
        <v>44</v>
      </c>
      <c r="D49" s="18">
        <v>127200</v>
      </c>
      <c r="E49" s="18">
        <v>191550</v>
      </c>
      <c r="F49" s="18">
        <f>+E49-G49</f>
        <v>91300</v>
      </c>
      <c r="G49" s="18">
        <v>100250</v>
      </c>
    </row>
    <row r="50" spans="1:7" ht="14.25">
      <c r="A50" s="16"/>
      <c r="B50" s="11" t="s">
        <v>5</v>
      </c>
      <c r="C50" s="17" t="s">
        <v>64</v>
      </c>
      <c r="D50" s="18">
        <v>110000</v>
      </c>
      <c r="E50" s="18">
        <v>232050</v>
      </c>
      <c r="F50" s="18">
        <f>+E50-G50+G49</f>
        <v>161800</v>
      </c>
      <c r="G50" s="18">
        <f>170500+0</f>
        <v>170500</v>
      </c>
    </row>
    <row r="51" spans="1:7" ht="14.25">
      <c r="A51" s="19"/>
      <c r="B51" s="20"/>
      <c r="C51" s="20"/>
      <c r="D51" s="20"/>
      <c r="E51" s="20"/>
      <c r="F51" s="20"/>
      <c r="G51" s="21"/>
    </row>
    <row r="52" spans="1:7" ht="14.25">
      <c r="A52" s="16">
        <v>14</v>
      </c>
      <c r="B52" s="10" t="s">
        <v>31</v>
      </c>
      <c r="C52" s="17" t="s">
        <v>44</v>
      </c>
      <c r="D52" s="18">
        <v>300000</v>
      </c>
      <c r="E52" s="18">
        <v>300000</v>
      </c>
      <c r="F52" s="18">
        <f>+E52-G52</f>
        <v>140000</v>
      </c>
      <c r="G52" s="18">
        <v>160000</v>
      </c>
    </row>
    <row r="53" spans="1:7" ht="14.25">
      <c r="A53" s="16"/>
      <c r="B53" s="11" t="s">
        <v>6</v>
      </c>
      <c r="C53" s="17" t="s">
        <v>64</v>
      </c>
      <c r="D53" s="18">
        <v>330000</v>
      </c>
      <c r="E53" s="18">
        <v>390800</v>
      </c>
      <c r="F53" s="18">
        <f>+E53-G53+G52</f>
        <v>375000</v>
      </c>
      <c r="G53" s="18">
        <f>60800+115000</f>
        <v>175800</v>
      </c>
    </row>
    <row r="54" spans="1:7" ht="14.25">
      <c r="A54" s="19"/>
      <c r="B54" s="20"/>
      <c r="C54" s="20"/>
      <c r="D54" s="20"/>
      <c r="E54" s="20"/>
      <c r="F54" s="20"/>
      <c r="G54" s="21"/>
    </row>
    <row r="55" spans="1:7" ht="14.25">
      <c r="A55" s="16">
        <v>15</v>
      </c>
      <c r="B55" s="10" t="s">
        <v>32</v>
      </c>
      <c r="C55" s="17" t="s">
        <v>44</v>
      </c>
      <c r="D55" s="22">
        <v>270000</v>
      </c>
      <c r="E55" s="22">
        <v>270000</v>
      </c>
      <c r="F55" s="18">
        <f>+E55-G55</f>
        <v>0</v>
      </c>
      <c r="G55" s="22">
        <v>270000</v>
      </c>
    </row>
    <row r="56" spans="1:7" ht="14.25">
      <c r="A56" s="16"/>
      <c r="B56" s="11" t="s">
        <v>13</v>
      </c>
      <c r="C56" s="17" t="s">
        <v>64</v>
      </c>
      <c r="D56" s="22">
        <v>350000</v>
      </c>
      <c r="E56" s="22">
        <v>300000</v>
      </c>
      <c r="F56" s="18">
        <f>+E56-G56+G55</f>
        <v>270000</v>
      </c>
      <c r="G56" s="22">
        <f>300000+0</f>
        <v>300000</v>
      </c>
    </row>
    <row r="57" spans="1:7" ht="14.25">
      <c r="A57" s="19"/>
      <c r="B57" s="20"/>
      <c r="C57" s="20"/>
      <c r="D57" s="20"/>
      <c r="E57" s="20"/>
      <c r="F57" s="20"/>
      <c r="G57" s="21"/>
    </row>
    <row r="58" spans="1:7" ht="14.25">
      <c r="A58" s="16">
        <v>16</v>
      </c>
      <c r="B58" s="10" t="s">
        <v>33</v>
      </c>
      <c r="C58" s="17" t="s">
        <v>44</v>
      </c>
      <c r="D58" s="18">
        <v>60000</v>
      </c>
      <c r="E58" s="18">
        <v>59600</v>
      </c>
      <c r="F58" s="18">
        <f>+E58-G58</f>
        <v>16000</v>
      </c>
      <c r="G58" s="18">
        <v>43600</v>
      </c>
    </row>
    <row r="59" spans="1:7" ht="14.25">
      <c r="A59" s="16"/>
      <c r="B59" s="11" t="s">
        <v>58</v>
      </c>
      <c r="C59" s="17" t="s">
        <v>64</v>
      </c>
      <c r="D59" s="18">
        <v>116000</v>
      </c>
      <c r="E59" s="18">
        <v>178500</v>
      </c>
      <c r="F59" s="18">
        <f>+E59-G59+G58</f>
        <v>106100</v>
      </c>
      <c r="G59" s="18">
        <v>116000</v>
      </c>
    </row>
    <row r="60" spans="1:7" ht="14.25">
      <c r="A60" s="19"/>
      <c r="B60" s="20"/>
      <c r="C60" s="20"/>
      <c r="D60" s="20"/>
      <c r="E60" s="20"/>
      <c r="F60" s="20"/>
      <c r="G60" s="21"/>
    </row>
    <row r="61" spans="1:7" ht="14.25">
      <c r="A61" s="16">
        <v>17</v>
      </c>
      <c r="B61" s="10" t="s">
        <v>34</v>
      </c>
      <c r="C61" s="17" t="s">
        <v>44</v>
      </c>
      <c r="D61" s="18">
        <v>170000</v>
      </c>
      <c r="E61" s="18">
        <v>1460</v>
      </c>
      <c r="F61" s="18">
        <f>+E61-G61</f>
        <v>0</v>
      </c>
      <c r="G61" s="18">
        <v>1460</v>
      </c>
    </row>
    <row r="62" spans="1:7" ht="14.25">
      <c r="A62" s="16"/>
      <c r="B62" s="11" t="s">
        <v>19</v>
      </c>
      <c r="C62" s="17" t="s">
        <v>64</v>
      </c>
      <c r="D62" s="18">
        <v>110000</v>
      </c>
      <c r="E62" s="18">
        <v>110000</v>
      </c>
      <c r="F62" s="18">
        <f>+E62-G62+G61</f>
        <v>51460</v>
      </c>
      <c r="G62" s="18">
        <f>0+60000</f>
        <v>60000</v>
      </c>
    </row>
    <row r="63" spans="1:7" ht="14.25">
      <c r="A63" s="19"/>
      <c r="B63" s="20"/>
      <c r="C63" s="20"/>
      <c r="D63" s="20"/>
      <c r="E63" s="20"/>
      <c r="F63" s="20"/>
      <c r="G63" s="21"/>
    </row>
    <row r="64" spans="1:7" ht="14.25">
      <c r="A64" s="16">
        <v>18</v>
      </c>
      <c r="B64" s="10" t="s">
        <v>35</v>
      </c>
      <c r="C64" s="17" t="s">
        <v>44</v>
      </c>
      <c r="D64" s="18">
        <v>45000</v>
      </c>
      <c r="E64" s="18">
        <v>37600</v>
      </c>
      <c r="F64" s="18">
        <f>+E64-G64</f>
        <v>0</v>
      </c>
      <c r="G64" s="18">
        <v>37600</v>
      </c>
    </row>
    <row r="65" spans="1:7" ht="14.25">
      <c r="A65" s="16"/>
      <c r="B65" s="11" t="s">
        <v>14</v>
      </c>
      <c r="C65" s="17" t="s">
        <v>64</v>
      </c>
      <c r="D65" s="18">
        <v>45000</v>
      </c>
      <c r="E65" s="18">
        <v>43886</v>
      </c>
      <c r="F65" s="18">
        <f>+E65-G65+G64</f>
        <v>37600</v>
      </c>
      <c r="G65" s="18">
        <f>31386+12500</f>
        <v>43886</v>
      </c>
    </row>
    <row r="66" spans="1:7" ht="14.25">
      <c r="A66" s="19"/>
      <c r="B66" s="20"/>
      <c r="C66" s="20"/>
      <c r="D66" s="20"/>
      <c r="E66" s="20"/>
      <c r="F66" s="20"/>
      <c r="G66" s="21"/>
    </row>
    <row r="67" spans="1:7" ht="14.25">
      <c r="A67" s="16">
        <v>19</v>
      </c>
      <c r="B67" s="10" t="s">
        <v>36</v>
      </c>
      <c r="C67" s="17" t="s">
        <v>44</v>
      </c>
      <c r="D67" s="18">
        <v>120000</v>
      </c>
      <c r="E67" s="18">
        <v>120000</v>
      </c>
      <c r="F67" s="18">
        <f>+E67-G67</f>
        <v>7502</v>
      </c>
      <c r="G67" s="18">
        <v>112498</v>
      </c>
    </row>
    <row r="68" spans="1:7" ht="14.25">
      <c r="A68" s="16"/>
      <c r="B68" s="11" t="s">
        <v>15</v>
      </c>
      <c r="C68" s="17" t="s">
        <v>64</v>
      </c>
      <c r="D68" s="18">
        <v>150000</v>
      </c>
      <c r="E68" s="18">
        <v>139400</v>
      </c>
      <c r="F68" s="18">
        <f>+E68-G68+G67</f>
        <v>130500</v>
      </c>
      <c r="G68" s="18">
        <f>63398+58000</f>
        <v>121398</v>
      </c>
    </row>
    <row r="69" spans="1:7" ht="14.25">
      <c r="A69" s="19"/>
      <c r="B69" s="20"/>
      <c r="C69" s="20"/>
      <c r="D69" s="20"/>
      <c r="E69" s="20"/>
      <c r="F69" s="20"/>
      <c r="G69" s="21"/>
    </row>
    <row r="70" spans="1:7" ht="14.25">
      <c r="A70" s="16">
        <v>20</v>
      </c>
      <c r="B70" s="10" t="s">
        <v>37</v>
      </c>
      <c r="C70" s="17" t="s">
        <v>44</v>
      </c>
      <c r="D70" s="18">
        <v>1500</v>
      </c>
      <c r="E70" s="18">
        <v>0</v>
      </c>
      <c r="F70" s="18">
        <f>+E70-G70</f>
        <v>0</v>
      </c>
      <c r="G70" s="18">
        <v>0</v>
      </c>
    </row>
    <row r="71" spans="1:7" ht="14.25">
      <c r="A71" s="16"/>
      <c r="B71" s="11" t="s">
        <v>16</v>
      </c>
      <c r="C71" s="17" t="s">
        <v>64</v>
      </c>
      <c r="D71" s="18">
        <v>1500</v>
      </c>
      <c r="E71" s="18">
        <v>0</v>
      </c>
      <c r="F71" s="18">
        <f>+E71-G71+G70</f>
        <v>0</v>
      </c>
      <c r="G71" s="18">
        <v>0</v>
      </c>
    </row>
    <row r="72" spans="1:7" ht="14.25">
      <c r="A72" s="19"/>
      <c r="B72" s="20"/>
      <c r="C72" s="20"/>
      <c r="D72" s="20"/>
      <c r="E72" s="20"/>
      <c r="F72" s="20"/>
      <c r="G72" s="21"/>
    </row>
    <row r="73" spans="1:7" ht="14.25">
      <c r="A73" s="16">
        <v>21</v>
      </c>
      <c r="B73" s="11" t="s">
        <v>45</v>
      </c>
      <c r="C73" s="17" t="s">
        <v>44</v>
      </c>
      <c r="D73" s="18">
        <v>5000</v>
      </c>
      <c r="E73" s="18">
        <v>2697</v>
      </c>
      <c r="F73" s="18">
        <f>+E73-G73</f>
        <v>0</v>
      </c>
      <c r="G73" s="18">
        <v>2697</v>
      </c>
    </row>
    <row r="74" spans="1:7" ht="14.25">
      <c r="A74" s="16"/>
      <c r="B74" s="11" t="s">
        <v>46</v>
      </c>
      <c r="C74" s="17" t="s">
        <v>64</v>
      </c>
      <c r="D74" s="18">
        <v>25000</v>
      </c>
      <c r="E74" s="18">
        <v>4595</v>
      </c>
      <c r="F74" s="18">
        <f>+E74-G74+G73</f>
        <v>2697</v>
      </c>
      <c r="G74" s="18">
        <v>4595</v>
      </c>
    </row>
    <row r="75" spans="1:7" ht="14.25">
      <c r="A75" s="19"/>
      <c r="B75" s="20"/>
      <c r="C75" s="20"/>
      <c r="D75" s="20"/>
      <c r="E75" s="20"/>
      <c r="F75" s="20"/>
      <c r="G75" s="21"/>
    </row>
    <row r="76" spans="1:7" ht="14.25">
      <c r="A76" s="16">
        <v>22</v>
      </c>
      <c r="B76" s="11" t="s">
        <v>47</v>
      </c>
      <c r="C76" s="17" t="s">
        <v>44</v>
      </c>
      <c r="D76" s="18">
        <v>400</v>
      </c>
      <c r="E76" s="18">
        <v>0</v>
      </c>
      <c r="F76" s="18">
        <f>+E76-G76</f>
        <v>0</v>
      </c>
      <c r="G76" s="18">
        <v>0</v>
      </c>
    </row>
    <row r="77" spans="1:7" ht="14.25">
      <c r="A77" s="16"/>
      <c r="B77" s="11" t="s">
        <v>48</v>
      </c>
      <c r="C77" s="17" t="s">
        <v>64</v>
      </c>
      <c r="D77" s="18">
        <v>500</v>
      </c>
      <c r="E77" s="18">
        <v>200</v>
      </c>
      <c r="F77" s="18">
        <f>+E77-G77+G76</f>
        <v>0</v>
      </c>
      <c r="G77" s="18">
        <v>200</v>
      </c>
    </row>
    <row r="78" spans="1:7" ht="14.25">
      <c r="A78" s="19"/>
      <c r="B78" s="20"/>
      <c r="C78" s="20"/>
      <c r="D78" s="20"/>
      <c r="E78" s="20"/>
      <c r="F78" s="20"/>
      <c r="G78" s="21"/>
    </row>
    <row r="79" spans="1:7" ht="14.25">
      <c r="A79" s="16">
        <v>23</v>
      </c>
      <c r="B79" s="11" t="s">
        <v>53</v>
      </c>
      <c r="C79" s="17" t="s">
        <v>44</v>
      </c>
      <c r="D79" s="18">
        <v>100</v>
      </c>
      <c r="E79" s="18">
        <v>0</v>
      </c>
      <c r="F79" s="18">
        <f>+E79-G79</f>
        <v>0</v>
      </c>
      <c r="G79" s="18">
        <v>0</v>
      </c>
    </row>
    <row r="80" spans="1:7" ht="14.25">
      <c r="A80" s="16"/>
      <c r="B80" s="11" t="s">
        <v>49</v>
      </c>
      <c r="C80" s="17" t="s">
        <v>64</v>
      </c>
      <c r="D80" s="18">
        <v>100</v>
      </c>
      <c r="E80" s="18">
        <v>100</v>
      </c>
      <c r="F80" s="18">
        <f>+E80-G80+G79</f>
        <v>0</v>
      </c>
      <c r="G80" s="18">
        <v>100</v>
      </c>
    </row>
    <row r="81" spans="1:9" ht="14.25">
      <c r="A81" s="19"/>
      <c r="B81" s="20"/>
      <c r="C81" s="20"/>
      <c r="D81" s="20"/>
      <c r="E81" s="20"/>
      <c r="F81" s="20"/>
      <c r="G81" s="21"/>
    </row>
    <row r="82" spans="1:9" ht="14.25">
      <c r="A82" s="16">
        <v>24</v>
      </c>
      <c r="B82" s="11" t="s">
        <v>54</v>
      </c>
      <c r="C82" s="17" t="s">
        <v>44</v>
      </c>
      <c r="D82" s="18">
        <v>100</v>
      </c>
      <c r="E82" s="18">
        <v>0</v>
      </c>
      <c r="F82" s="18">
        <f>+E82-G82</f>
        <v>0</v>
      </c>
      <c r="G82" s="18">
        <v>0</v>
      </c>
    </row>
    <row r="83" spans="1:9" ht="14.25">
      <c r="A83" s="16"/>
      <c r="B83" s="11" t="s">
        <v>50</v>
      </c>
      <c r="C83" s="17" t="s">
        <v>64</v>
      </c>
      <c r="D83" s="18">
        <v>500</v>
      </c>
      <c r="E83" s="18">
        <v>0</v>
      </c>
      <c r="F83" s="18">
        <f>+E83-G83+G82</f>
        <v>0</v>
      </c>
      <c r="G83" s="18">
        <v>0</v>
      </c>
    </row>
    <row r="84" spans="1:9" ht="14.25">
      <c r="A84" s="19"/>
      <c r="B84" s="20"/>
      <c r="C84" s="20"/>
      <c r="D84" s="20"/>
      <c r="E84" s="20"/>
      <c r="F84" s="20"/>
      <c r="G84" s="21"/>
    </row>
    <row r="85" spans="1:9" ht="14.25">
      <c r="A85" s="16">
        <v>25</v>
      </c>
      <c r="B85" s="11" t="s">
        <v>52</v>
      </c>
      <c r="C85" s="17" t="s">
        <v>44</v>
      </c>
      <c r="D85" s="18">
        <v>100</v>
      </c>
      <c r="E85" s="18">
        <v>0</v>
      </c>
      <c r="F85" s="18">
        <f>+E85-G85</f>
        <v>0</v>
      </c>
      <c r="G85" s="18">
        <v>0</v>
      </c>
    </row>
    <row r="86" spans="1:9" ht="14.25">
      <c r="A86" s="16"/>
      <c r="B86" s="11" t="s">
        <v>51</v>
      </c>
      <c r="C86" s="17" t="s">
        <v>64</v>
      </c>
      <c r="D86" s="18">
        <v>500</v>
      </c>
      <c r="E86" s="18">
        <v>200</v>
      </c>
      <c r="F86" s="18">
        <f>+E86-G86+G85</f>
        <v>0</v>
      </c>
      <c r="G86" s="18">
        <v>200</v>
      </c>
    </row>
    <row r="87" spans="1:9" ht="14.25">
      <c r="A87" s="23"/>
      <c r="B87" s="24"/>
      <c r="C87" s="24"/>
      <c r="D87" s="24"/>
      <c r="E87" s="24"/>
      <c r="F87" s="24"/>
      <c r="G87" s="25"/>
    </row>
    <row r="88" spans="1:9" ht="14.25">
      <c r="A88" s="16">
        <v>26</v>
      </c>
      <c r="B88" s="26" t="s">
        <v>65</v>
      </c>
      <c r="C88" s="17" t="s">
        <v>44</v>
      </c>
      <c r="D88" s="18">
        <v>0</v>
      </c>
      <c r="E88" s="18">
        <v>0</v>
      </c>
      <c r="F88" s="18">
        <v>0</v>
      </c>
      <c r="G88" s="18">
        <v>0</v>
      </c>
    </row>
    <row r="89" spans="1:9" ht="14.25">
      <c r="A89" s="16"/>
      <c r="B89" s="11" t="s">
        <v>66</v>
      </c>
      <c r="C89" s="17" t="s">
        <v>64</v>
      </c>
      <c r="D89" s="18">
        <v>400</v>
      </c>
      <c r="E89" s="18">
        <v>325</v>
      </c>
      <c r="F89" s="18">
        <f>+E89-G89+G88</f>
        <v>0</v>
      </c>
      <c r="G89" s="18">
        <v>325</v>
      </c>
      <c r="I89" s="5"/>
    </row>
    <row r="90" spans="1:9" ht="14.25">
      <c r="A90" s="23"/>
      <c r="B90" s="24"/>
      <c r="C90" s="24"/>
      <c r="D90" s="24"/>
      <c r="E90" s="24"/>
      <c r="F90" s="24"/>
      <c r="G90" s="25"/>
    </row>
    <row r="91" spans="1:9" ht="14.25">
      <c r="A91" s="16">
        <v>27</v>
      </c>
      <c r="B91" s="12" t="s">
        <v>67</v>
      </c>
      <c r="C91" s="17" t="s">
        <v>44</v>
      </c>
      <c r="D91" s="18">
        <v>0</v>
      </c>
      <c r="E91" s="18">
        <v>0</v>
      </c>
      <c r="F91" s="18">
        <v>0</v>
      </c>
      <c r="G91" s="18">
        <v>0</v>
      </c>
    </row>
    <row r="92" spans="1:9" ht="14.25">
      <c r="A92" s="16"/>
      <c r="B92" s="11" t="s">
        <v>68</v>
      </c>
      <c r="C92" s="17" t="s">
        <v>64</v>
      </c>
      <c r="D92" s="18">
        <v>0</v>
      </c>
      <c r="E92" s="18">
        <v>130</v>
      </c>
      <c r="F92" s="18">
        <f>+E92-G92+G91</f>
        <v>0</v>
      </c>
      <c r="G92" s="18">
        <v>130</v>
      </c>
    </row>
    <row r="93" spans="1:9" ht="14.25">
      <c r="A93" s="19"/>
      <c r="B93" s="20"/>
      <c r="C93" s="20"/>
      <c r="D93" s="20"/>
      <c r="E93" s="20"/>
      <c r="F93" s="20"/>
      <c r="G93" s="21"/>
    </row>
    <row r="94" spans="1:9" ht="14.25">
      <c r="A94" s="23" t="s">
        <v>59</v>
      </c>
      <c r="B94" s="25"/>
      <c r="C94" s="17" t="s">
        <v>44</v>
      </c>
      <c r="D94" s="27">
        <f>+D13+D16+D19+D22+D25+D31+D37+D40+D46+D49+D52+D58+D28+D55+D64+D67+D70+D61+D43+D34+D73+D76+D79+D82+D85+D88</f>
        <v>3772200</v>
      </c>
      <c r="E94" s="27">
        <f>+E13+E16+E19+E22+E25+E31+E37+E40+E46+E49+E52+E58+E28+E55+E64+E67+E70+E61+E43+E34+E73+E76+E79+E82+E85+E88</f>
        <v>3078115</v>
      </c>
      <c r="F94" s="27">
        <f>+F13+F16+F19+F22+F25+F31+F37+F40+F46+F49+F52+F58+F28+F55+F64+F67+F70+F61+F43+F34+F88</f>
        <v>1393418</v>
      </c>
      <c r="G94" s="27">
        <f>+G13+G16+G19+G22+G25+G31+G37+G40+G46+G49+G52+G58+G28+G55+G64+G67+G70+G61+G43+G34+G73+G76+G79+G82+G85+G88</f>
        <v>1684697</v>
      </c>
    </row>
    <row r="95" spans="1:9" ht="14.25">
      <c r="A95" s="23" t="s">
        <v>42</v>
      </c>
      <c r="B95" s="25"/>
      <c r="C95" s="17" t="s">
        <v>64</v>
      </c>
      <c r="D95" s="27">
        <f>+D14+D17+D20+D23+D26+D32+D38+D41+D47+D50+D53+D59+D29+D56+D65+D68+D71+D62+D44+D35+D74+D77+D80+D83+D86+D89+D92</f>
        <v>4158000</v>
      </c>
      <c r="E95" s="27">
        <f>+E14+E17+E20+E23+E26+E32+E38+E41+E47+E50+E53+E59+E29+E56+E65+E68+E71+E62+E44+E35+E74+E77+E80+E83+E86+E89+E92</f>
        <v>5084449</v>
      </c>
      <c r="F95" s="27">
        <f>+F14+F17+F20+F23+F26+F32+F38+F41+F47+F50+F53+F59+F29+F56+F65+F68+F71+F62+F44+F35+F74+F77+F80+F83+F86+F89+F92</f>
        <v>3992820</v>
      </c>
      <c r="G95" s="27">
        <f>+G14+G17+G20+G23+G26+G32+G38+G41+G47+G50+G53+G59+G29+G56+G65+G68+G71+G62+G44+G35+G74+G77+G80+G83+G86+G89+G92</f>
        <v>2776326</v>
      </c>
    </row>
    <row r="96" spans="1:9" ht="14.25">
      <c r="A96" s="19" t="s">
        <v>38</v>
      </c>
      <c r="B96" s="20"/>
      <c r="C96" s="20"/>
      <c r="D96" s="20"/>
      <c r="E96" s="20"/>
      <c r="F96" s="20"/>
      <c r="G96" s="21"/>
    </row>
    <row r="97" spans="1:7" ht="14.25">
      <c r="A97" s="19" t="s">
        <v>18</v>
      </c>
      <c r="B97" s="20"/>
      <c r="C97" s="20"/>
      <c r="D97" s="20"/>
      <c r="E97" s="20"/>
      <c r="F97" s="20"/>
      <c r="G97" s="21"/>
    </row>
  </sheetData>
  <sheetProtection selectLockedCells="1" selectUnlockedCells="1"/>
  <mergeCells count="8">
    <mergeCell ref="A5:G5"/>
    <mergeCell ref="A6:G6"/>
    <mergeCell ref="A7:G7"/>
    <mergeCell ref="A8:G8"/>
    <mergeCell ref="A1:G1"/>
    <mergeCell ref="A2:G2"/>
    <mergeCell ref="A3:G3"/>
    <mergeCell ref="A4:G4"/>
  </mergeCells>
  <printOptions horizontalCentered="1" verticalCentered="1"/>
  <pageMargins left="0.74791666666666667" right="0.74791666666666667" top="0.78749999999999998" bottom="0.78749999999999998" header="0.51180555555555551" footer="0.51180555555555551"/>
  <pageSetup paperSize="8" scale="52" firstPageNumber="0" orientation="landscape" verticalDpi="300" r:id="rId1"/>
  <headerFooter alignWithMargins="0">
    <oddFooter>&amp;L&amp;8&amp;Y&amp;F</oddFooter>
  </headerFooter>
  <ignoredErrors>
    <ignoredError sqref="F9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1A(i)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Mohanty</dc:creator>
  <cp:lastModifiedBy>Deepika Chavan</cp:lastModifiedBy>
  <cp:lastPrinted>2020-11-04T07:13:51Z</cp:lastPrinted>
  <dcterms:created xsi:type="dcterms:W3CDTF">2020-08-17T03:32:33Z</dcterms:created>
  <dcterms:modified xsi:type="dcterms:W3CDTF">2022-09-13T07:35:28Z</dcterms:modified>
</cp:coreProperties>
</file>