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bookViews>
    <workbookView xWindow="0" yWindow="0" windowWidth="17295" windowHeight="4185"/>
  </bookViews>
  <sheets>
    <sheet name="1C(i)" sheetId="2" r:id="rId1"/>
  </sheets>
  <calcPr calcId="162913"/>
</workbook>
</file>

<file path=xl/calcChain.xml><?xml version="1.0" encoding="utf-8"?>
<calcChain xmlns="http://schemas.openxmlformats.org/spreadsheetml/2006/main">
  <c r="E93" i="2" l="1"/>
  <c r="D93" i="2"/>
  <c r="G92" i="2"/>
  <c r="E92" i="2"/>
  <c r="D92" i="2"/>
  <c r="F90" i="2"/>
  <c r="F89" i="2"/>
  <c r="F92" i="2" s="1"/>
  <c r="F87" i="2"/>
  <c r="F86" i="2"/>
  <c r="G84" i="2"/>
  <c r="F84" i="2" s="1"/>
  <c r="F83" i="2"/>
  <c r="G81" i="2"/>
  <c r="F81" i="2"/>
  <c r="F80" i="2"/>
  <c r="G78" i="2"/>
  <c r="F78" i="2"/>
  <c r="F77" i="2"/>
  <c r="F75" i="2"/>
  <c r="F74" i="2"/>
  <c r="G72" i="2"/>
  <c r="F72" i="2" s="1"/>
  <c r="F71" i="2"/>
  <c r="G69" i="2"/>
  <c r="F69" i="2"/>
  <c r="F68" i="2"/>
  <c r="G66" i="2"/>
  <c r="G93" i="2" s="1"/>
  <c r="F66" i="2"/>
  <c r="F65" i="2"/>
  <c r="F63" i="2"/>
  <c r="F62" i="2"/>
  <c r="F60" i="2"/>
  <c r="F59" i="2"/>
  <c r="G57" i="2"/>
  <c r="F57" i="2" s="1"/>
  <c r="F56" i="2"/>
  <c r="F54" i="2"/>
  <c r="F53" i="2"/>
  <c r="F51" i="2"/>
  <c r="F50" i="2"/>
  <c r="G48" i="2"/>
  <c r="F48" i="2"/>
  <c r="F47" i="2"/>
  <c r="G45" i="2"/>
  <c r="F45" i="2" s="1"/>
  <c r="F44" i="2"/>
  <c r="G42" i="2"/>
  <c r="F42" i="2"/>
  <c r="F41" i="2"/>
  <c r="G39" i="2"/>
  <c r="F39" i="2"/>
  <c r="F38" i="2"/>
  <c r="G36" i="2"/>
  <c r="F36" i="2"/>
  <c r="F35" i="2"/>
  <c r="F33" i="2"/>
  <c r="F32" i="2"/>
  <c r="G30" i="2"/>
  <c r="F30" i="2" s="1"/>
  <c r="F29" i="2"/>
  <c r="F27" i="2"/>
  <c r="F26" i="2"/>
  <c r="G24" i="2"/>
  <c r="F24" i="2"/>
  <c r="F23" i="2"/>
  <c r="G21" i="2"/>
  <c r="F21" i="2"/>
  <c r="F20" i="2"/>
  <c r="F18" i="2"/>
  <c r="F17" i="2"/>
  <c r="G15" i="2"/>
  <c r="F15" i="2"/>
  <c r="F14" i="2"/>
  <c r="F93" i="2" l="1"/>
</calcChain>
</file>

<file path=xl/sharedStrings.xml><?xml version="1.0" encoding="utf-8"?>
<sst xmlns="http://schemas.openxmlformats.org/spreadsheetml/2006/main" count="133" uniqueCount="81">
  <si>
    <t>Andhra Pradesh</t>
  </si>
  <si>
    <t>Gujarat</t>
  </si>
  <si>
    <t>Kerala</t>
  </si>
  <si>
    <t>Maharashtra</t>
  </si>
  <si>
    <t>Punjab</t>
  </si>
  <si>
    <t>Tamil Nadu</t>
  </si>
  <si>
    <t xml:space="preserve">STATE-WISE UTILISATION OF ADDITIONAL SHORT TERM CREDIT LIMITS* </t>
  </si>
  <si>
    <t xml:space="preserve">FOR SEASONAL AGRICULTURAL OPERATIONS  TO REGIONAL RURAL BANKS </t>
  </si>
  <si>
    <t>Himachal Pradesh</t>
  </si>
  <si>
    <t>Karnataka</t>
  </si>
  <si>
    <t>Bihar</t>
  </si>
  <si>
    <t>Madhya Pradesh</t>
  </si>
  <si>
    <t>Assam</t>
  </si>
  <si>
    <t>Puducherry</t>
  </si>
  <si>
    <t xml:space="preserve">STATEMENT 1 C (i) </t>
  </si>
  <si>
    <t>Jharkhand</t>
  </si>
  <si>
    <t>Tripura</t>
  </si>
  <si>
    <t>अल्पावधि ऋण * सीमाओं का क्षेत्रीय ग्रामीण बैंकों द्वारा राज्यवार उपयोग</t>
  </si>
  <si>
    <t xml:space="preserve">आंध्र प्रदेश </t>
  </si>
  <si>
    <t xml:space="preserve">असम </t>
  </si>
  <si>
    <t xml:space="preserve">बिहार </t>
  </si>
  <si>
    <t xml:space="preserve">गुजरात </t>
  </si>
  <si>
    <t xml:space="preserve">हिमाचल प्रदेश </t>
  </si>
  <si>
    <t xml:space="preserve">जम्मू और कश्मीर </t>
  </si>
  <si>
    <t>झारखंड</t>
  </si>
  <si>
    <t>कर्नाटक</t>
  </si>
  <si>
    <t>केरल</t>
  </si>
  <si>
    <t xml:space="preserve">मध्यप्रदेश </t>
  </si>
  <si>
    <t xml:space="preserve">महाराष्ट्र </t>
  </si>
  <si>
    <t xml:space="preserve">पंजाब </t>
  </si>
  <si>
    <t xml:space="preserve">तमिलनाडु </t>
  </si>
  <si>
    <t>तेलंगाणा</t>
  </si>
  <si>
    <t xml:space="preserve">त्रिपुरा </t>
  </si>
  <si>
    <t xml:space="preserve">पुडुचेरी </t>
  </si>
  <si>
    <t xml:space="preserve">उत्तरप्रदेश </t>
  </si>
  <si>
    <t>*2016-17 में नया उत्पाद पेश किया गया</t>
  </si>
  <si>
    <t xml:space="preserve">छत्तीसगढ़ </t>
  </si>
  <si>
    <t>Chattisgarh</t>
  </si>
  <si>
    <t>Uttar Pradesh</t>
  </si>
  <si>
    <t>Sr.No.</t>
  </si>
  <si>
    <t xml:space="preserve">क्रम सं. </t>
  </si>
  <si>
    <t>राज्य का नाम</t>
  </si>
  <si>
    <t xml:space="preserve"> Name of  the State         </t>
  </si>
  <si>
    <t xml:space="preserve">    Year  </t>
  </si>
  <si>
    <t xml:space="preserve">वर्ष     </t>
  </si>
  <si>
    <t xml:space="preserve">Limits Sanctioned </t>
  </si>
  <si>
    <t xml:space="preserve">मंजूर सीमा </t>
  </si>
  <si>
    <t xml:space="preserve">  Drawals</t>
  </si>
  <si>
    <t>आहरण</t>
  </si>
  <si>
    <t xml:space="preserve">Repayments </t>
  </si>
  <si>
    <t xml:space="preserve">चुकौती </t>
  </si>
  <si>
    <t xml:space="preserve">  Outstanding  </t>
  </si>
  <si>
    <t>बकाया</t>
  </si>
  <si>
    <t>*New product introduced during 2016-17</t>
  </si>
  <si>
    <t>2020-21</t>
  </si>
  <si>
    <t>Arunachal Pradesh</t>
  </si>
  <si>
    <t>Haryana</t>
  </si>
  <si>
    <t>Meghalaya</t>
  </si>
  <si>
    <t>Odisha</t>
  </si>
  <si>
    <t>Rajasthan</t>
  </si>
  <si>
    <t>West Bengal</t>
  </si>
  <si>
    <t>हरियाणा</t>
  </si>
  <si>
    <t>ओडिशा</t>
  </si>
  <si>
    <t>राजस्थान</t>
  </si>
  <si>
    <t>पश्चिम बंगाल</t>
  </si>
  <si>
    <t>मेघालय</t>
  </si>
  <si>
    <t>अरुणाचल प्रदेश</t>
  </si>
  <si>
    <t>Telangana</t>
  </si>
  <si>
    <r>
      <t>(</t>
    </r>
    <r>
      <rPr>
        <sz val="11"/>
        <rFont val="Rupee Foradian"/>
        <family val="2"/>
      </rPr>
      <t>`</t>
    </r>
    <r>
      <rPr>
        <sz val="11"/>
        <rFont val="Georgia"/>
        <family val="1"/>
      </rPr>
      <t xml:space="preserve"> लाख)</t>
    </r>
  </si>
  <si>
    <r>
      <t>(</t>
    </r>
    <r>
      <rPr>
        <sz val="11"/>
        <color theme="1"/>
        <rFont val="Rupee Foradian"/>
        <family val="2"/>
      </rPr>
      <t>`</t>
    </r>
    <r>
      <rPr>
        <sz val="11"/>
        <color theme="1"/>
        <rFont val="Georgia"/>
        <family val="1"/>
      </rPr>
      <t xml:space="preserve"> lakh)</t>
    </r>
  </si>
  <si>
    <t>विवरण 1 सी (i) (अतिरिक्त)</t>
  </si>
  <si>
    <t>कुल</t>
  </si>
  <si>
    <t>Total</t>
  </si>
  <si>
    <t xml:space="preserve">वर्ष 2020-21 और 2021-22 के दौरान अतिरिक्त अल्पावधि (मौसमी कृषि परिचालन) के लिए अतिरिक्त </t>
  </si>
  <si>
    <t>2020-21 AND 2021-22 (APRIL- MARCH)</t>
  </si>
  <si>
    <t>2021-22</t>
  </si>
  <si>
    <t>Jammu &amp; Kashmir</t>
  </si>
  <si>
    <t>मणिपुर</t>
  </si>
  <si>
    <t>Manipur</t>
  </si>
  <si>
    <t xml:space="preserve">मिजोरम </t>
  </si>
  <si>
    <t>Mizoram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</si>
</sst>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>
    <font>
      <sz val="10"/>
      <name val="Arial"/>
      <family val="2"/>
    </font>
    <font>
      <b/>
      <sz val="10"/>
      <name val="Arial"/>
      <family val="2"/>
    </font>
    <font>
      <b/>
      <sz val="10"/>
      <name val="Georgia"/>
      <family val="1"/>
    </font>
    <font>
      <sz val="10"/>
      <name val="Georgia"/>
      <family val="1"/>
    </font>
    <font>
      <b/>
      <sz val="11"/>
      <name val="Mangal"/>
      <family val="1"/>
    </font>
    <font>
      <b/>
      <sz val="11"/>
      <name val="Georgia"/>
      <family val="1"/>
    </font>
    <font>
      <sz val="11"/>
      <name val="Georgia"/>
      <family val="1"/>
    </font>
    <font>
      <sz val="11"/>
      <name val="Rupee Foradian"/>
      <family val="2"/>
    </font>
    <font>
      <sz val="11"/>
      <color theme="1"/>
      <name val="Georgia"/>
      <family val="1"/>
    </font>
    <font>
      <sz val="11"/>
      <color theme="1"/>
      <name val="Rupee Foradian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color indexed="8"/>
      <name val="Mangal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Border="1" applyAlignment="1"/>
    <xf numFmtId="0" fontId="3" fillId="0" borderId="0" xfId="0" applyFont="1"/>
    <xf numFmtId="0" fontId="3" fillId="0" borderId="0" xfId="0" applyFont="1" applyAlignment="1">
      <alignment vertical="top"/>
    </xf>
    <xf numFmtId="0" fontId="2" fillId="0" borderId="0" xfId="0" applyFont="1" applyBorder="1" applyAlignment="1"/>
    <xf numFmtId="0" fontId="6" fillId="0" borderId="0" xfId="0" applyFont="1"/>
    <xf numFmtId="0" fontId="10" fillId="0" borderId="0" xfId="0" applyFont="1"/>
    <xf numFmtId="0" fontId="5" fillId="0" borderId="0" xfId="0" applyFont="1" applyBorder="1" applyAlignment="1"/>
    <xf numFmtId="0" fontId="11" fillId="0" borderId="0" xfId="0" applyFont="1" applyBorder="1" applyAlignment="1"/>
    <xf numFmtId="1" fontId="10" fillId="0" borderId="0" xfId="0" applyNumberFormat="1" applyFont="1"/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horizontal="right" vertical="top"/>
    </xf>
    <xf numFmtId="1" fontId="5" fillId="0" borderId="1" xfId="0" applyNumberFormat="1" applyFont="1" applyBorder="1" applyAlignment="1">
      <alignment horizontal="right" vertical="top"/>
    </xf>
    <xf numFmtId="0" fontId="3" fillId="0" borderId="0" xfId="0" applyFont="1" applyAlignment="1">
      <alignment horizontal="right" vertical="top"/>
    </xf>
    <xf numFmtId="0" fontId="6" fillId="0" borderId="2" xfId="0" applyFont="1" applyBorder="1" applyAlignment="1">
      <alignment vertical="top"/>
    </xf>
    <xf numFmtId="0" fontId="6" fillId="0" borderId="3" xfId="0" applyFont="1" applyBorder="1" applyAlignment="1">
      <alignment vertical="top"/>
    </xf>
    <xf numFmtId="0" fontId="6" fillId="0" borderId="4" xfId="0" applyFont="1" applyBorder="1" applyAlignment="1">
      <alignment vertical="top"/>
    </xf>
    <xf numFmtId="0" fontId="5" fillId="2" borderId="1" xfId="0" applyFont="1" applyFill="1" applyBorder="1" applyAlignment="1">
      <alignment horizontal="center" vertical="top"/>
    </xf>
    <xf numFmtId="0" fontId="4" fillId="2" borderId="1" xfId="0" applyNumberFormat="1" applyFont="1" applyFill="1" applyBorder="1" applyAlignment="1">
      <alignment vertical="top"/>
    </xf>
    <xf numFmtId="0" fontId="5" fillId="2" borderId="1" xfId="0" applyFont="1" applyFill="1" applyBorder="1" applyAlignment="1">
      <alignment horizontal="right" vertical="top"/>
    </xf>
    <xf numFmtId="1" fontId="6" fillId="2" borderId="1" xfId="0" applyNumberFormat="1" applyFont="1" applyFill="1" applyBorder="1" applyAlignment="1">
      <alignment horizontal="right" vertical="top"/>
    </xf>
    <xf numFmtId="0" fontId="5" fillId="2" borderId="1" xfId="0" applyFont="1" applyFill="1" applyBorder="1" applyAlignment="1">
      <alignment vertical="top"/>
    </xf>
    <xf numFmtId="0" fontId="12" fillId="2" borderId="1" xfId="0" applyNumberFormat="1" applyFont="1" applyFill="1" applyBorder="1" applyAlignment="1">
      <alignment vertical="top"/>
    </xf>
    <xf numFmtId="0" fontId="2" fillId="2" borderId="1" xfId="0" applyFont="1" applyFill="1" applyBorder="1" applyAlignment="1">
      <alignment vertical="top"/>
    </xf>
    <xf numFmtId="0" fontId="5" fillId="2" borderId="2" xfId="0" applyFont="1" applyFill="1" applyBorder="1" applyAlignment="1">
      <alignment horizontal="center" vertical="top"/>
    </xf>
    <xf numFmtId="0" fontId="5" fillId="2" borderId="3" xfId="0" applyFont="1" applyFill="1" applyBorder="1" applyAlignment="1">
      <alignment vertical="top"/>
    </xf>
    <xf numFmtId="0" fontId="6" fillId="0" borderId="2" xfId="0" applyFont="1" applyBorder="1" applyAlignment="1">
      <alignment horizontal="center" vertical="top"/>
    </xf>
    <xf numFmtId="0" fontId="6" fillId="0" borderId="3" xfId="0" applyFont="1" applyBorder="1" applyAlignment="1">
      <alignment horizontal="center" vertical="top"/>
    </xf>
    <xf numFmtId="0" fontId="6" fillId="0" borderId="4" xfId="0" applyFont="1" applyBorder="1" applyAlignment="1">
      <alignment horizontal="center" vertical="top"/>
    </xf>
    <xf numFmtId="0" fontId="4" fillId="0" borderId="2" xfId="0" applyNumberFormat="1" applyFont="1" applyBorder="1" applyAlignment="1">
      <alignment horizontal="center" vertical="top"/>
    </xf>
    <xf numFmtId="0" fontId="4" fillId="0" borderId="4" xfId="0" applyNumberFormat="1" applyFont="1" applyBorder="1" applyAlignment="1">
      <alignment horizontal="center" vertical="top"/>
    </xf>
    <xf numFmtId="0" fontId="5" fillId="0" borderId="1" xfId="0" applyFont="1" applyBorder="1" applyAlignment="1">
      <alignment horizontal="center" vertical="top"/>
    </xf>
    <xf numFmtId="0" fontId="6" fillId="0" borderId="1" xfId="0" applyFont="1" applyBorder="1" applyAlignment="1">
      <alignment horizontal="left" vertical="top"/>
    </xf>
    <xf numFmtId="0" fontId="6" fillId="2" borderId="1" xfId="0" applyFont="1" applyFill="1" applyBorder="1" applyAlignment="1">
      <alignment horizontal="center" vertical="top"/>
    </xf>
    <xf numFmtId="0" fontId="5" fillId="2" borderId="2" xfId="0" applyFont="1" applyFill="1" applyBorder="1" applyAlignment="1">
      <alignment horizontal="center" vertical="top"/>
    </xf>
    <xf numFmtId="0" fontId="5" fillId="2" borderId="3" xfId="0" applyFont="1" applyFill="1" applyBorder="1" applyAlignment="1">
      <alignment horizontal="center" vertical="top"/>
    </xf>
    <xf numFmtId="0" fontId="5" fillId="2" borderId="4" xfId="0" applyFont="1" applyFill="1" applyBorder="1" applyAlignment="1">
      <alignment horizontal="center" vertical="top"/>
    </xf>
    <xf numFmtId="0" fontId="6" fillId="0" borderId="1" xfId="0" applyFont="1" applyBorder="1" applyAlignment="1">
      <alignment horizontal="center" vertical="top"/>
    </xf>
    <xf numFmtId="0" fontId="6" fillId="0" borderId="1" xfId="0" applyNumberFormat="1" applyFont="1" applyBorder="1" applyAlignment="1">
      <alignment horizontal="right" vertical="top"/>
    </xf>
    <xf numFmtId="0" fontId="8" fillId="0" borderId="1" xfId="0" applyFont="1" applyBorder="1" applyAlignment="1">
      <alignment horizontal="righ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5"/>
  <sheetViews>
    <sheetView tabSelected="1" view="pageBreakPreview" zoomScale="115" zoomScaleSheetLayoutView="115" workbookViewId="0">
      <selection sqref="A1:G1"/>
    </sheetView>
  </sheetViews>
  <sheetFormatPr defaultRowHeight="12.75"/>
  <cols>
    <col min="1" max="1" width="8" style="3" customWidth="1"/>
    <col min="2" max="2" width="23.5703125" style="3" bestFit="1" customWidth="1"/>
    <col min="3" max="3" width="10.28515625" style="14" bestFit="1" customWidth="1"/>
    <col min="4" max="4" width="15.42578125" style="14" customWidth="1"/>
    <col min="5" max="5" width="11.140625" style="14" customWidth="1"/>
    <col min="6" max="6" width="16.5703125" style="14" customWidth="1"/>
    <col min="7" max="7" width="19.7109375" style="14" customWidth="1"/>
    <col min="8" max="9" width="9.140625" style="2"/>
  </cols>
  <sheetData>
    <row r="1" spans="1:10" s="6" customFormat="1" ht="14.25">
      <c r="A1" s="38" t="s">
        <v>70</v>
      </c>
      <c r="B1" s="38"/>
      <c r="C1" s="38"/>
      <c r="D1" s="38"/>
      <c r="E1" s="38"/>
      <c r="F1" s="38"/>
      <c r="G1" s="38"/>
      <c r="H1" s="5"/>
      <c r="I1" s="5"/>
    </row>
    <row r="2" spans="1:10" s="6" customFormat="1" ht="14.25">
      <c r="A2" s="38" t="s">
        <v>73</v>
      </c>
      <c r="B2" s="38"/>
      <c r="C2" s="38"/>
      <c r="D2" s="38"/>
      <c r="E2" s="38"/>
      <c r="F2" s="38"/>
      <c r="G2" s="38"/>
      <c r="H2" s="5"/>
      <c r="I2" s="5"/>
    </row>
    <row r="3" spans="1:10" s="6" customFormat="1" ht="15">
      <c r="A3" s="38" t="s">
        <v>17</v>
      </c>
      <c r="B3" s="38"/>
      <c r="C3" s="38"/>
      <c r="D3" s="38"/>
      <c r="E3" s="38"/>
      <c r="F3" s="38"/>
      <c r="G3" s="38"/>
      <c r="H3" s="7"/>
      <c r="I3" s="7"/>
      <c r="J3" s="8"/>
    </row>
    <row r="4" spans="1:10" s="6" customFormat="1" ht="15">
      <c r="A4" s="38" t="s">
        <v>14</v>
      </c>
      <c r="B4" s="38"/>
      <c r="C4" s="38"/>
      <c r="D4" s="38"/>
      <c r="E4" s="38"/>
      <c r="F4" s="38"/>
      <c r="G4" s="38"/>
      <c r="H4" s="7"/>
      <c r="I4" s="7"/>
      <c r="J4" s="8"/>
    </row>
    <row r="5" spans="1:10" s="6" customFormat="1" ht="15">
      <c r="A5" s="38" t="s">
        <v>6</v>
      </c>
      <c r="B5" s="38"/>
      <c r="C5" s="38"/>
      <c r="D5" s="38"/>
      <c r="E5" s="38"/>
      <c r="F5" s="38"/>
      <c r="G5" s="38"/>
      <c r="H5" s="7"/>
      <c r="I5" s="7"/>
      <c r="J5" s="8"/>
    </row>
    <row r="6" spans="1:10" s="6" customFormat="1" ht="15">
      <c r="A6" s="38" t="s">
        <v>7</v>
      </c>
      <c r="B6" s="38"/>
      <c r="C6" s="38"/>
      <c r="D6" s="38"/>
      <c r="E6" s="38"/>
      <c r="F6" s="38"/>
      <c r="G6" s="38"/>
      <c r="H6" s="7"/>
      <c r="I6" s="7"/>
      <c r="J6" s="8"/>
    </row>
    <row r="7" spans="1:10" s="6" customFormat="1" ht="15">
      <c r="A7" s="38" t="s">
        <v>74</v>
      </c>
      <c r="B7" s="38"/>
      <c r="C7" s="38"/>
      <c r="D7" s="38"/>
      <c r="E7" s="38"/>
      <c r="F7" s="38"/>
      <c r="G7" s="38"/>
      <c r="H7" s="7"/>
      <c r="I7" s="7"/>
      <c r="J7" s="8"/>
    </row>
    <row r="8" spans="1:10" ht="14.25">
      <c r="A8" s="39" t="s">
        <v>68</v>
      </c>
      <c r="B8" s="39"/>
      <c r="C8" s="39"/>
      <c r="D8" s="39"/>
      <c r="E8" s="39"/>
      <c r="F8" s="39"/>
      <c r="G8" s="39"/>
      <c r="I8" s="4"/>
      <c r="J8" s="1"/>
    </row>
    <row r="9" spans="1:10" ht="14.25">
      <c r="A9" s="40" t="s">
        <v>69</v>
      </c>
      <c r="B9" s="40"/>
      <c r="C9" s="40"/>
      <c r="D9" s="40"/>
      <c r="E9" s="40"/>
      <c r="F9" s="40"/>
      <c r="G9" s="40"/>
    </row>
    <row r="10" spans="1:10" s="6" customFormat="1" ht="14.25">
      <c r="A10" s="11" t="s">
        <v>40</v>
      </c>
      <c r="B10" s="11" t="s">
        <v>41</v>
      </c>
      <c r="C10" s="11" t="s">
        <v>44</v>
      </c>
      <c r="D10" s="11" t="s">
        <v>46</v>
      </c>
      <c r="E10" s="11" t="s">
        <v>48</v>
      </c>
      <c r="F10" s="11" t="s">
        <v>50</v>
      </c>
      <c r="G10" s="11" t="s">
        <v>52</v>
      </c>
      <c r="H10" s="5"/>
      <c r="I10" s="5"/>
    </row>
    <row r="11" spans="1:10" s="6" customFormat="1" ht="28.5">
      <c r="A11" s="10" t="s">
        <v>39</v>
      </c>
      <c r="B11" s="10" t="s">
        <v>42</v>
      </c>
      <c r="C11" s="10" t="s">
        <v>43</v>
      </c>
      <c r="D11" s="10" t="s">
        <v>45</v>
      </c>
      <c r="E11" s="10" t="s">
        <v>47</v>
      </c>
      <c r="F11" s="10" t="s">
        <v>49</v>
      </c>
      <c r="G11" s="10" t="s">
        <v>51</v>
      </c>
      <c r="H11" s="5"/>
      <c r="I11" s="5"/>
    </row>
    <row r="12" spans="1:10" s="6" customFormat="1" ht="14.25">
      <c r="A12" s="11">
        <v>1</v>
      </c>
      <c r="B12" s="11">
        <v>2</v>
      </c>
      <c r="C12" s="11">
        <v>3</v>
      </c>
      <c r="D12" s="11">
        <v>4</v>
      </c>
      <c r="E12" s="11">
        <v>5</v>
      </c>
      <c r="F12" s="11">
        <v>6</v>
      </c>
      <c r="G12" s="11">
        <v>7</v>
      </c>
      <c r="H12" s="5"/>
      <c r="I12" s="5"/>
    </row>
    <row r="13" spans="1:10" s="6" customFormat="1" ht="14.25">
      <c r="A13" s="15"/>
      <c r="B13" s="16"/>
      <c r="C13" s="16"/>
      <c r="D13" s="16"/>
      <c r="E13" s="16"/>
      <c r="F13" s="16"/>
      <c r="G13" s="17"/>
      <c r="H13" s="5"/>
      <c r="I13" s="5"/>
    </row>
    <row r="14" spans="1:10" s="6" customFormat="1" ht="14.25">
      <c r="A14" s="18">
        <v>1</v>
      </c>
      <c r="B14" s="19" t="s">
        <v>18</v>
      </c>
      <c r="C14" s="20" t="s">
        <v>54</v>
      </c>
      <c r="D14" s="21">
        <v>132500</v>
      </c>
      <c r="E14" s="21">
        <v>132500</v>
      </c>
      <c r="F14" s="21">
        <f>+E14-G14+G13</f>
        <v>7500</v>
      </c>
      <c r="G14" s="21">
        <v>125000</v>
      </c>
      <c r="H14" s="5"/>
      <c r="I14" s="5"/>
    </row>
    <row r="15" spans="1:10" s="6" customFormat="1" ht="14.25">
      <c r="A15" s="18"/>
      <c r="B15" s="22" t="s">
        <v>0</v>
      </c>
      <c r="C15" s="20" t="s">
        <v>75</v>
      </c>
      <c r="D15" s="21">
        <v>201000</v>
      </c>
      <c r="E15" s="21">
        <v>184406</v>
      </c>
      <c r="F15" s="21">
        <f>+E15-G15+G14</f>
        <v>125000</v>
      </c>
      <c r="G15" s="21">
        <f>76234+108172</f>
        <v>184406</v>
      </c>
      <c r="H15" s="5"/>
      <c r="I15" s="5"/>
    </row>
    <row r="16" spans="1:10" s="6" customFormat="1" ht="14.25">
      <c r="A16" s="34"/>
      <c r="B16" s="34"/>
      <c r="C16" s="34"/>
      <c r="D16" s="34"/>
      <c r="E16" s="34"/>
      <c r="F16" s="34"/>
      <c r="G16" s="34"/>
      <c r="H16" s="5"/>
      <c r="I16" s="5"/>
    </row>
    <row r="17" spans="1:9" s="6" customFormat="1" ht="14.25">
      <c r="A17" s="18">
        <v>2</v>
      </c>
      <c r="B17" s="19" t="s">
        <v>19</v>
      </c>
      <c r="C17" s="20" t="s">
        <v>54</v>
      </c>
      <c r="D17" s="21">
        <v>0</v>
      </c>
      <c r="E17" s="21">
        <v>0</v>
      </c>
      <c r="F17" s="21">
        <f>+E17-G17+G16</f>
        <v>0</v>
      </c>
      <c r="G17" s="21">
        <v>0</v>
      </c>
      <c r="H17" s="5"/>
      <c r="I17" s="5"/>
    </row>
    <row r="18" spans="1:9" s="6" customFormat="1" ht="14.25">
      <c r="A18" s="18"/>
      <c r="B18" s="22" t="s">
        <v>12</v>
      </c>
      <c r="C18" s="20" t="s">
        <v>75</v>
      </c>
      <c r="D18" s="21">
        <v>25000</v>
      </c>
      <c r="E18" s="21">
        <v>10044</v>
      </c>
      <c r="F18" s="21">
        <f>+E18-G18+G17</f>
        <v>0</v>
      </c>
      <c r="G18" s="21">
        <v>10044</v>
      </c>
      <c r="H18" s="5"/>
      <c r="I18" s="5"/>
    </row>
    <row r="19" spans="1:9" s="6" customFormat="1" ht="14.25">
      <c r="A19" s="34"/>
      <c r="B19" s="34"/>
      <c r="C19" s="34"/>
      <c r="D19" s="34"/>
      <c r="E19" s="34"/>
      <c r="F19" s="34"/>
      <c r="G19" s="34"/>
      <c r="H19" s="5"/>
      <c r="I19" s="5"/>
    </row>
    <row r="20" spans="1:9" s="6" customFormat="1" ht="14.25">
      <c r="A20" s="18">
        <v>3</v>
      </c>
      <c r="B20" s="19" t="s">
        <v>20</v>
      </c>
      <c r="C20" s="20" t="s">
        <v>54</v>
      </c>
      <c r="D20" s="21">
        <v>0</v>
      </c>
      <c r="E20" s="21">
        <v>0</v>
      </c>
      <c r="F20" s="21">
        <f>+E20-G20+G19</f>
        <v>0</v>
      </c>
      <c r="G20" s="21">
        <v>0</v>
      </c>
      <c r="H20" s="5"/>
      <c r="I20" s="5"/>
    </row>
    <row r="21" spans="1:9" s="6" customFormat="1" ht="14.25">
      <c r="A21" s="18"/>
      <c r="B21" s="22" t="s">
        <v>10</v>
      </c>
      <c r="C21" s="20" t="s">
        <v>75</v>
      </c>
      <c r="D21" s="21">
        <v>90000</v>
      </c>
      <c r="E21" s="21">
        <v>60575</v>
      </c>
      <c r="F21" s="21">
        <f>+E21-G21+G20</f>
        <v>0</v>
      </c>
      <c r="G21" s="21">
        <f>33000+27575</f>
        <v>60575</v>
      </c>
      <c r="H21" s="5"/>
      <c r="I21" s="5"/>
    </row>
    <row r="22" spans="1:9" s="6" customFormat="1" ht="14.25">
      <c r="A22" s="34"/>
      <c r="B22" s="34"/>
      <c r="C22" s="34"/>
      <c r="D22" s="34"/>
      <c r="E22" s="34"/>
      <c r="F22" s="34"/>
      <c r="G22" s="34"/>
      <c r="H22" s="5"/>
      <c r="I22" s="5"/>
    </row>
    <row r="23" spans="1:9" s="6" customFormat="1" ht="14.25">
      <c r="A23" s="18">
        <v>4</v>
      </c>
      <c r="B23" s="19" t="s">
        <v>36</v>
      </c>
      <c r="C23" s="20" t="s">
        <v>54</v>
      </c>
      <c r="D23" s="21">
        <v>4000</v>
      </c>
      <c r="E23" s="21">
        <v>0</v>
      </c>
      <c r="F23" s="21">
        <f>+E23-G23+G22</f>
        <v>0</v>
      </c>
      <c r="G23" s="21">
        <v>0</v>
      </c>
      <c r="H23" s="5"/>
      <c r="I23" s="5"/>
    </row>
    <row r="24" spans="1:9" s="6" customFormat="1" ht="14.25">
      <c r="A24" s="18"/>
      <c r="B24" s="22" t="s">
        <v>37</v>
      </c>
      <c r="C24" s="20" t="s">
        <v>75</v>
      </c>
      <c r="D24" s="21">
        <v>29000</v>
      </c>
      <c r="E24" s="21">
        <v>29000</v>
      </c>
      <c r="F24" s="21">
        <f>+E24-G24+G23</f>
        <v>0</v>
      </c>
      <c r="G24" s="21">
        <f>26500+2500</f>
        <v>29000</v>
      </c>
      <c r="H24" s="5"/>
      <c r="I24" s="5"/>
    </row>
    <row r="25" spans="1:9" s="6" customFormat="1" ht="14.25">
      <c r="A25" s="34"/>
      <c r="B25" s="34"/>
      <c r="C25" s="34"/>
      <c r="D25" s="34"/>
      <c r="E25" s="34"/>
      <c r="F25" s="34"/>
      <c r="G25" s="34"/>
      <c r="H25" s="5"/>
      <c r="I25" s="5"/>
    </row>
    <row r="26" spans="1:9" s="6" customFormat="1" ht="14.25">
      <c r="A26" s="18">
        <v>5</v>
      </c>
      <c r="B26" s="19" t="s">
        <v>21</v>
      </c>
      <c r="C26" s="20" t="s">
        <v>54</v>
      </c>
      <c r="D26" s="21">
        <v>35000</v>
      </c>
      <c r="E26" s="21">
        <v>35000</v>
      </c>
      <c r="F26" s="21">
        <f>+E26-G26+G25</f>
        <v>0</v>
      </c>
      <c r="G26" s="21">
        <v>35000</v>
      </c>
      <c r="H26" s="5"/>
      <c r="I26" s="5"/>
    </row>
    <row r="27" spans="1:9" s="6" customFormat="1" ht="14.25">
      <c r="A27" s="18"/>
      <c r="B27" s="22" t="s">
        <v>1</v>
      </c>
      <c r="C27" s="20" t="s">
        <v>75</v>
      </c>
      <c r="D27" s="21">
        <v>45000</v>
      </c>
      <c r="E27" s="21">
        <v>45000</v>
      </c>
      <c r="F27" s="21">
        <f>+E27-G27+G26</f>
        <v>35000</v>
      </c>
      <c r="G27" s="21">
        <v>45000</v>
      </c>
      <c r="H27" s="5"/>
      <c r="I27" s="5"/>
    </row>
    <row r="28" spans="1:9" s="6" customFormat="1" ht="14.25">
      <c r="A28" s="34"/>
      <c r="B28" s="34"/>
      <c r="C28" s="34"/>
      <c r="D28" s="34"/>
      <c r="E28" s="34"/>
      <c r="F28" s="34"/>
      <c r="G28" s="34"/>
      <c r="H28" s="5"/>
      <c r="I28" s="5"/>
    </row>
    <row r="29" spans="1:9" s="6" customFormat="1" ht="14.25">
      <c r="A29" s="18">
        <v>6</v>
      </c>
      <c r="B29" s="19" t="s">
        <v>22</v>
      </c>
      <c r="C29" s="20" t="s">
        <v>54</v>
      </c>
      <c r="D29" s="21">
        <v>20000</v>
      </c>
      <c r="E29" s="21">
        <v>20000</v>
      </c>
      <c r="F29" s="21">
        <f>+E29-G29+G28</f>
        <v>0</v>
      </c>
      <c r="G29" s="21">
        <v>20000</v>
      </c>
      <c r="H29" s="5"/>
      <c r="I29" s="5"/>
    </row>
    <row r="30" spans="1:9" s="6" customFormat="1" ht="14.25">
      <c r="A30" s="18"/>
      <c r="B30" s="22" t="s">
        <v>8</v>
      </c>
      <c r="C30" s="20" t="s">
        <v>75</v>
      </c>
      <c r="D30" s="21">
        <v>25000</v>
      </c>
      <c r="E30" s="21">
        <v>30000</v>
      </c>
      <c r="F30" s="21">
        <f>+E30-G30+G29</f>
        <v>20000</v>
      </c>
      <c r="G30" s="21">
        <f>10000+20000</f>
        <v>30000</v>
      </c>
      <c r="H30" s="5"/>
      <c r="I30" s="5"/>
    </row>
    <row r="31" spans="1:9" s="6" customFormat="1" ht="14.25">
      <c r="A31" s="34"/>
      <c r="B31" s="34"/>
      <c r="C31" s="34"/>
      <c r="D31" s="34"/>
      <c r="E31" s="34"/>
      <c r="F31" s="34"/>
      <c r="G31" s="34"/>
      <c r="H31" s="5"/>
      <c r="I31" s="5"/>
    </row>
    <row r="32" spans="1:9" s="6" customFormat="1" ht="14.25">
      <c r="A32" s="18">
        <v>7</v>
      </c>
      <c r="B32" s="19" t="s">
        <v>23</v>
      </c>
      <c r="C32" s="20" t="s">
        <v>54</v>
      </c>
      <c r="D32" s="21">
        <v>0</v>
      </c>
      <c r="E32" s="21">
        <v>0</v>
      </c>
      <c r="F32" s="21">
        <f>+E32-G32+G31</f>
        <v>0</v>
      </c>
      <c r="G32" s="21">
        <v>0</v>
      </c>
      <c r="H32" s="5"/>
      <c r="I32" s="5"/>
    </row>
    <row r="33" spans="1:9" s="6" customFormat="1" ht="14.25">
      <c r="A33" s="18"/>
      <c r="B33" s="22" t="s">
        <v>76</v>
      </c>
      <c r="C33" s="20" t="s">
        <v>75</v>
      </c>
      <c r="D33" s="21">
        <v>20000</v>
      </c>
      <c r="E33" s="21">
        <v>15000</v>
      </c>
      <c r="F33" s="21">
        <f>+E33-G33+G32</f>
        <v>0</v>
      </c>
      <c r="G33" s="21">
        <v>15000</v>
      </c>
      <c r="H33" s="5"/>
      <c r="I33" s="5"/>
    </row>
    <row r="34" spans="1:9" s="6" customFormat="1" ht="14.25">
      <c r="A34" s="34"/>
      <c r="B34" s="34"/>
      <c r="C34" s="34"/>
      <c r="D34" s="34"/>
      <c r="E34" s="34"/>
      <c r="F34" s="34"/>
      <c r="G34" s="34"/>
      <c r="H34" s="5"/>
      <c r="I34" s="5"/>
    </row>
    <row r="35" spans="1:9" s="6" customFormat="1" ht="14.25">
      <c r="A35" s="18">
        <v>8</v>
      </c>
      <c r="B35" s="22" t="s">
        <v>24</v>
      </c>
      <c r="C35" s="20" t="s">
        <v>54</v>
      </c>
      <c r="D35" s="21">
        <v>74000</v>
      </c>
      <c r="E35" s="21">
        <v>30000</v>
      </c>
      <c r="F35" s="21">
        <f>+E35-G35+G34</f>
        <v>0</v>
      </c>
      <c r="G35" s="21">
        <v>30000</v>
      </c>
      <c r="H35" s="5"/>
      <c r="I35" s="5"/>
    </row>
    <row r="36" spans="1:9" s="6" customFormat="1" ht="14.25">
      <c r="A36" s="18"/>
      <c r="B36" s="22" t="s">
        <v>15</v>
      </c>
      <c r="C36" s="20" t="s">
        <v>75</v>
      </c>
      <c r="D36" s="21">
        <v>80000</v>
      </c>
      <c r="E36" s="21">
        <v>95000</v>
      </c>
      <c r="F36" s="21">
        <f>+E36-G36+G35</f>
        <v>30000</v>
      </c>
      <c r="G36" s="21">
        <f>52905+42095</f>
        <v>95000</v>
      </c>
      <c r="H36" s="5"/>
      <c r="I36" s="5"/>
    </row>
    <row r="37" spans="1:9" s="6" customFormat="1" ht="14.25">
      <c r="A37" s="34"/>
      <c r="B37" s="34"/>
      <c r="C37" s="34"/>
      <c r="D37" s="34"/>
      <c r="E37" s="34"/>
      <c r="F37" s="34"/>
      <c r="G37" s="34"/>
      <c r="H37" s="5"/>
      <c r="I37" s="5"/>
    </row>
    <row r="38" spans="1:9" s="6" customFormat="1" ht="14.25">
      <c r="A38" s="18">
        <v>9</v>
      </c>
      <c r="B38" s="19" t="s">
        <v>25</v>
      </c>
      <c r="C38" s="20" t="s">
        <v>54</v>
      </c>
      <c r="D38" s="21">
        <v>80000</v>
      </c>
      <c r="E38" s="21">
        <v>80000</v>
      </c>
      <c r="F38" s="21">
        <f>+E38-G38+G37</f>
        <v>0</v>
      </c>
      <c r="G38" s="21">
        <v>80000</v>
      </c>
      <c r="H38" s="5"/>
      <c r="I38" s="5"/>
    </row>
    <row r="39" spans="1:9" s="6" customFormat="1" ht="14.25">
      <c r="A39" s="18"/>
      <c r="B39" s="22" t="s">
        <v>9</v>
      </c>
      <c r="C39" s="20" t="s">
        <v>75</v>
      </c>
      <c r="D39" s="21">
        <v>125000</v>
      </c>
      <c r="E39" s="21">
        <v>125000</v>
      </c>
      <c r="F39" s="21">
        <f>+E39-G39+G38</f>
        <v>80000</v>
      </c>
      <c r="G39" s="21">
        <f>80000+45000</f>
        <v>125000</v>
      </c>
      <c r="H39" s="5"/>
      <c r="I39" s="5"/>
    </row>
    <row r="40" spans="1:9" s="6" customFormat="1" ht="14.25">
      <c r="A40" s="34"/>
      <c r="B40" s="34"/>
      <c r="C40" s="34"/>
      <c r="D40" s="34"/>
      <c r="E40" s="34"/>
      <c r="F40" s="34"/>
      <c r="G40" s="34"/>
      <c r="H40" s="5"/>
      <c r="I40" s="5"/>
    </row>
    <row r="41" spans="1:9" s="6" customFormat="1" ht="14.25">
      <c r="A41" s="18">
        <v>10</v>
      </c>
      <c r="B41" s="19" t="s">
        <v>26</v>
      </c>
      <c r="C41" s="20" t="s">
        <v>54</v>
      </c>
      <c r="D41" s="21">
        <v>150000</v>
      </c>
      <c r="E41" s="21">
        <v>150000</v>
      </c>
      <c r="F41" s="21">
        <f>+E41-G41+G40</f>
        <v>0</v>
      </c>
      <c r="G41" s="21">
        <v>150000</v>
      </c>
      <c r="H41" s="5"/>
      <c r="I41" s="5"/>
    </row>
    <row r="42" spans="1:9" s="6" customFormat="1" ht="14.25">
      <c r="A42" s="18"/>
      <c r="B42" s="22" t="s">
        <v>2</v>
      </c>
      <c r="C42" s="20" t="s">
        <v>75</v>
      </c>
      <c r="D42" s="21">
        <v>175000</v>
      </c>
      <c r="E42" s="21">
        <v>200000</v>
      </c>
      <c r="F42" s="21">
        <f>+E42-G42+G41</f>
        <v>150000</v>
      </c>
      <c r="G42" s="21">
        <f>100000+100000</f>
        <v>200000</v>
      </c>
      <c r="H42" s="5"/>
      <c r="I42" s="5"/>
    </row>
    <row r="43" spans="1:9" s="6" customFormat="1" ht="14.25">
      <c r="A43" s="34"/>
      <c r="B43" s="34"/>
      <c r="C43" s="34"/>
      <c r="D43" s="34"/>
      <c r="E43" s="34"/>
      <c r="F43" s="34"/>
      <c r="G43" s="34"/>
      <c r="H43" s="5"/>
      <c r="I43" s="5"/>
    </row>
    <row r="44" spans="1:9" s="6" customFormat="1" ht="14.25">
      <c r="A44" s="18">
        <v>11</v>
      </c>
      <c r="B44" s="19" t="s">
        <v>27</v>
      </c>
      <c r="C44" s="20" t="s">
        <v>54</v>
      </c>
      <c r="D44" s="21">
        <v>231500</v>
      </c>
      <c r="E44" s="21">
        <v>175000</v>
      </c>
      <c r="F44" s="21">
        <f>+E44-G44+G43</f>
        <v>95000</v>
      </c>
      <c r="G44" s="21">
        <v>80000</v>
      </c>
      <c r="H44" s="5"/>
      <c r="I44" s="5"/>
    </row>
    <row r="45" spans="1:9" s="6" customFormat="1" ht="14.25">
      <c r="A45" s="18"/>
      <c r="B45" s="22" t="s">
        <v>11</v>
      </c>
      <c r="C45" s="20" t="s">
        <v>75</v>
      </c>
      <c r="D45" s="21">
        <v>250000</v>
      </c>
      <c r="E45" s="21">
        <v>182374</v>
      </c>
      <c r="F45" s="21">
        <f>+E45-G45+G44</f>
        <v>130000</v>
      </c>
      <c r="G45" s="21">
        <f>82374+50000</f>
        <v>132374</v>
      </c>
      <c r="H45" s="5"/>
      <c r="I45" s="5"/>
    </row>
    <row r="46" spans="1:9" s="6" customFormat="1" ht="14.25">
      <c r="A46" s="34"/>
      <c r="B46" s="34"/>
      <c r="C46" s="34"/>
      <c r="D46" s="34"/>
      <c r="E46" s="34"/>
      <c r="F46" s="34"/>
      <c r="G46" s="34"/>
      <c r="H46" s="5"/>
      <c r="I46" s="5"/>
    </row>
    <row r="47" spans="1:9" s="6" customFormat="1" ht="14.25">
      <c r="A47" s="18">
        <v>12</v>
      </c>
      <c r="B47" s="19" t="s">
        <v>28</v>
      </c>
      <c r="C47" s="20" t="s">
        <v>54</v>
      </c>
      <c r="D47" s="21">
        <v>10000</v>
      </c>
      <c r="E47" s="21">
        <v>0</v>
      </c>
      <c r="F47" s="21">
        <f>+E47-G47+G46</f>
        <v>0</v>
      </c>
      <c r="G47" s="21">
        <v>0</v>
      </c>
      <c r="H47" s="5"/>
      <c r="I47" s="5"/>
    </row>
    <row r="48" spans="1:9" s="6" customFormat="1" ht="14.25">
      <c r="A48" s="18"/>
      <c r="B48" s="22" t="s">
        <v>3</v>
      </c>
      <c r="C48" s="20" t="s">
        <v>75</v>
      </c>
      <c r="D48" s="21">
        <v>26500</v>
      </c>
      <c r="E48" s="21">
        <v>26500</v>
      </c>
      <c r="F48" s="21">
        <f>+E48-G48+G47</f>
        <v>0</v>
      </c>
      <c r="G48" s="21">
        <f>21500+5000</f>
        <v>26500</v>
      </c>
      <c r="H48" s="5"/>
      <c r="I48" s="5"/>
    </row>
    <row r="49" spans="1:9" s="6" customFormat="1" ht="14.25">
      <c r="A49" s="34"/>
      <c r="B49" s="34"/>
      <c r="C49" s="34"/>
      <c r="D49" s="34"/>
      <c r="E49" s="34"/>
      <c r="F49" s="34"/>
      <c r="G49" s="34"/>
      <c r="H49" s="5"/>
      <c r="I49" s="5"/>
    </row>
    <row r="50" spans="1:9" s="6" customFormat="1" ht="14.25">
      <c r="A50" s="18">
        <v>13</v>
      </c>
      <c r="B50" s="19" t="s">
        <v>29</v>
      </c>
      <c r="C50" s="20" t="s">
        <v>54</v>
      </c>
      <c r="D50" s="21">
        <v>46900</v>
      </c>
      <c r="E50" s="21">
        <v>52500</v>
      </c>
      <c r="F50" s="21">
        <f>+E50-G50+G49</f>
        <v>24999</v>
      </c>
      <c r="G50" s="21">
        <v>27501</v>
      </c>
      <c r="H50" s="5"/>
      <c r="I50" s="5"/>
    </row>
    <row r="51" spans="1:9" s="6" customFormat="1" ht="14.25">
      <c r="A51" s="18"/>
      <c r="B51" s="22" t="s">
        <v>4</v>
      </c>
      <c r="C51" s="20" t="s">
        <v>75</v>
      </c>
      <c r="D51" s="21">
        <v>60000</v>
      </c>
      <c r="E51" s="21">
        <v>94999</v>
      </c>
      <c r="F51" s="21">
        <f>+E51-G51+G50</f>
        <v>78500</v>
      </c>
      <c r="G51" s="21">
        <v>44000</v>
      </c>
      <c r="H51" s="5"/>
      <c r="I51" s="5"/>
    </row>
    <row r="52" spans="1:9" s="6" customFormat="1" ht="14.25">
      <c r="A52" s="34"/>
      <c r="B52" s="34"/>
      <c r="C52" s="34"/>
      <c r="D52" s="34"/>
      <c r="E52" s="34"/>
      <c r="F52" s="34"/>
      <c r="G52" s="34"/>
      <c r="H52" s="5"/>
      <c r="I52" s="5"/>
    </row>
    <row r="53" spans="1:9" s="6" customFormat="1" ht="14.25">
      <c r="A53" s="18">
        <v>14</v>
      </c>
      <c r="B53" s="19" t="s">
        <v>30</v>
      </c>
      <c r="C53" s="20" t="s">
        <v>54</v>
      </c>
      <c r="D53" s="21">
        <v>100000</v>
      </c>
      <c r="E53" s="21">
        <v>100000</v>
      </c>
      <c r="F53" s="21">
        <f>+E53-G53+G52</f>
        <v>0</v>
      </c>
      <c r="G53" s="21">
        <v>100000</v>
      </c>
      <c r="H53" s="5"/>
      <c r="I53" s="5"/>
    </row>
    <row r="54" spans="1:9" s="6" customFormat="1" ht="14.25">
      <c r="A54" s="18"/>
      <c r="B54" s="22" t="s">
        <v>5</v>
      </c>
      <c r="C54" s="20" t="s">
        <v>75</v>
      </c>
      <c r="D54" s="21">
        <v>0</v>
      </c>
      <c r="E54" s="21">
        <v>0</v>
      </c>
      <c r="F54" s="21">
        <f>+E54-G54+G53</f>
        <v>100000</v>
      </c>
      <c r="G54" s="21">
        <v>0</v>
      </c>
      <c r="H54" s="5"/>
      <c r="I54" s="5"/>
    </row>
    <row r="55" spans="1:9" s="6" customFormat="1" ht="14.25">
      <c r="A55" s="34"/>
      <c r="B55" s="34"/>
      <c r="C55" s="34"/>
      <c r="D55" s="34"/>
      <c r="E55" s="34"/>
      <c r="F55" s="34"/>
      <c r="G55" s="34"/>
      <c r="H55" s="5"/>
      <c r="I55" s="5"/>
    </row>
    <row r="56" spans="1:9" s="6" customFormat="1" ht="14.25">
      <c r="A56" s="18">
        <v>15</v>
      </c>
      <c r="B56" s="19" t="s">
        <v>31</v>
      </c>
      <c r="C56" s="20" t="s">
        <v>54</v>
      </c>
      <c r="D56" s="21">
        <v>80000</v>
      </c>
      <c r="E56" s="21">
        <v>110000</v>
      </c>
      <c r="F56" s="21">
        <f>+E56-G56+G55</f>
        <v>60000</v>
      </c>
      <c r="G56" s="21">
        <v>50000</v>
      </c>
      <c r="H56" s="5"/>
      <c r="I56" s="5"/>
    </row>
    <row r="57" spans="1:9" s="6" customFormat="1" ht="14.25">
      <c r="A57" s="18"/>
      <c r="B57" s="22" t="s">
        <v>67</v>
      </c>
      <c r="C57" s="20" t="s">
        <v>75</v>
      </c>
      <c r="D57" s="21">
        <v>202500</v>
      </c>
      <c r="E57" s="21">
        <v>202500</v>
      </c>
      <c r="F57" s="21">
        <f>+E57-G57+G56</f>
        <v>100000</v>
      </c>
      <c r="G57" s="21">
        <f>87500+65000</f>
        <v>152500</v>
      </c>
      <c r="H57" s="5"/>
      <c r="I57" s="5"/>
    </row>
    <row r="58" spans="1:9" s="6" customFormat="1" ht="14.25">
      <c r="A58" s="34"/>
      <c r="B58" s="34"/>
      <c r="C58" s="34"/>
      <c r="D58" s="34"/>
      <c r="E58" s="34"/>
      <c r="F58" s="34"/>
      <c r="G58" s="34"/>
      <c r="H58" s="5"/>
      <c r="I58" s="5"/>
    </row>
    <row r="59" spans="1:9" s="6" customFormat="1" ht="14.25">
      <c r="A59" s="18">
        <v>16</v>
      </c>
      <c r="B59" s="19" t="s">
        <v>32</v>
      </c>
      <c r="C59" s="20" t="s">
        <v>54</v>
      </c>
      <c r="D59" s="21">
        <v>2000</v>
      </c>
      <c r="E59" s="21">
        <v>2000</v>
      </c>
      <c r="F59" s="21">
        <f>+E59-G59+G58</f>
        <v>2000</v>
      </c>
      <c r="G59" s="21">
        <v>0</v>
      </c>
      <c r="H59" s="5"/>
      <c r="I59" s="5"/>
    </row>
    <row r="60" spans="1:9" s="6" customFormat="1" ht="14.25">
      <c r="A60" s="18"/>
      <c r="B60" s="22" t="s">
        <v>16</v>
      </c>
      <c r="C60" s="20" t="s">
        <v>75</v>
      </c>
      <c r="D60" s="21">
        <v>2500</v>
      </c>
      <c r="E60" s="21">
        <v>0</v>
      </c>
      <c r="F60" s="21">
        <f>+E60-G60+G59</f>
        <v>0</v>
      </c>
      <c r="G60" s="21">
        <v>0</v>
      </c>
      <c r="H60" s="5"/>
      <c r="I60" s="5"/>
    </row>
    <row r="61" spans="1:9" s="6" customFormat="1" ht="14.25">
      <c r="A61" s="34"/>
      <c r="B61" s="34"/>
      <c r="C61" s="34"/>
      <c r="D61" s="34"/>
      <c r="E61" s="34"/>
      <c r="F61" s="34"/>
      <c r="G61" s="34"/>
      <c r="H61" s="5"/>
      <c r="I61" s="5"/>
    </row>
    <row r="62" spans="1:9" s="6" customFormat="1" ht="14.25">
      <c r="A62" s="18">
        <v>17</v>
      </c>
      <c r="B62" s="23" t="s">
        <v>33</v>
      </c>
      <c r="C62" s="20" t="s">
        <v>54</v>
      </c>
      <c r="D62" s="21">
        <v>7000</v>
      </c>
      <c r="E62" s="21">
        <v>7000</v>
      </c>
      <c r="F62" s="21">
        <f>+E62-G62+G61</f>
        <v>0</v>
      </c>
      <c r="G62" s="21">
        <v>7000</v>
      </c>
      <c r="H62" s="5"/>
      <c r="I62" s="5"/>
    </row>
    <row r="63" spans="1:9" s="6" customFormat="1" ht="14.25">
      <c r="A63" s="18"/>
      <c r="B63" s="22" t="s">
        <v>13</v>
      </c>
      <c r="C63" s="20" t="s">
        <v>75</v>
      </c>
      <c r="D63" s="21">
        <v>10000</v>
      </c>
      <c r="E63" s="21">
        <v>0</v>
      </c>
      <c r="F63" s="21">
        <f>+E63-G63+G62</f>
        <v>7000</v>
      </c>
      <c r="G63" s="21">
        <v>0</v>
      </c>
      <c r="H63" s="5"/>
      <c r="I63" s="5"/>
    </row>
    <row r="64" spans="1:9" s="6" customFormat="1" ht="14.25">
      <c r="A64" s="34"/>
      <c r="B64" s="34"/>
      <c r="C64" s="34"/>
      <c r="D64" s="34"/>
      <c r="E64" s="34"/>
      <c r="F64" s="34"/>
      <c r="G64" s="34"/>
      <c r="H64" s="5"/>
      <c r="I64" s="5"/>
    </row>
    <row r="65" spans="1:9" s="6" customFormat="1" ht="14.25">
      <c r="A65" s="18">
        <v>18</v>
      </c>
      <c r="B65" s="19" t="s">
        <v>34</v>
      </c>
      <c r="C65" s="20" t="s">
        <v>54</v>
      </c>
      <c r="D65" s="21">
        <v>150000</v>
      </c>
      <c r="E65" s="21">
        <v>0</v>
      </c>
      <c r="F65" s="21">
        <f>+E65-G65+G64</f>
        <v>0</v>
      </c>
      <c r="G65" s="21">
        <v>0</v>
      </c>
      <c r="H65" s="5"/>
      <c r="I65" s="5"/>
    </row>
    <row r="66" spans="1:9" s="6" customFormat="1" ht="14.25">
      <c r="A66" s="18"/>
      <c r="B66" s="22" t="s">
        <v>38</v>
      </c>
      <c r="C66" s="20" t="s">
        <v>75</v>
      </c>
      <c r="D66" s="21">
        <v>115000</v>
      </c>
      <c r="E66" s="21">
        <v>140000</v>
      </c>
      <c r="F66" s="21">
        <f>+E66-G66+G65</f>
        <v>30000</v>
      </c>
      <c r="G66" s="21">
        <f>30000+80000</f>
        <v>110000</v>
      </c>
      <c r="H66" s="5"/>
      <c r="I66" s="5"/>
    </row>
    <row r="67" spans="1:9" s="6" customFormat="1" ht="14.25">
      <c r="A67" s="34"/>
      <c r="B67" s="34"/>
      <c r="C67" s="34"/>
      <c r="D67" s="34"/>
      <c r="E67" s="34"/>
      <c r="F67" s="34"/>
      <c r="G67" s="34"/>
      <c r="H67" s="5"/>
      <c r="I67" s="5"/>
    </row>
    <row r="68" spans="1:9" s="6" customFormat="1" ht="14.25">
      <c r="A68" s="18">
        <v>19</v>
      </c>
      <c r="B68" s="22" t="s">
        <v>66</v>
      </c>
      <c r="C68" s="20" t="s">
        <v>54</v>
      </c>
      <c r="D68" s="21">
        <v>500</v>
      </c>
      <c r="E68" s="21">
        <v>500</v>
      </c>
      <c r="F68" s="21">
        <f>+E68-G68+G67</f>
        <v>0</v>
      </c>
      <c r="G68" s="21">
        <v>500</v>
      </c>
      <c r="H68" s="5"/>
      <c r="I68" s="5"/>
    </row>
    <row r="69" spans="1:9" s="6" customFormat="1" ht="14.25">
      <c r="A69" s="18"/>
      <c r="B69" s="22" t="s">
        <v>55</v>
      </c>
      <c r="C69" s="20" t="s">
        <v>75</v>
      </c>
      <c r="D69" s="21">
        <v>1000</v>
      </c>
      <c r="E69" s="21">
        <v>1400</v>
      </c>
      <c r="F69" s="21">
        <f>+E69-G69+G68</f>
        <v>500</v>
      </c>
      <c r="G69" s="21">
        <f>900+500</f>
        <v>1400</v>
      </c>
      <c r="H69" s="5"/>
      <c r="I69" s="5"/>
    </row>
    <row r="70" spans="1:9" s="6" customFormat="1" ht="14.25">
      <c r="A70" s="34"/>
      <c r="B70" s="34"/>
      <c r="C70" s="34"/>
      <c r="D70" s="34"/>
      <c r="E70" s="34"/>
      <c r="F70" s="34"/>
      <c r="G70" s="34"/>
      <c r="H70" s="5"/>
      <c r="I70" s="5"/>
    </row>
    <row r="71" spans="1:9" s="6" customFormat="1" ht="14.25">
      <c r="A71" s="18">
        <v>20</v>
      </c>
      <c r="B71" s="22" t="s">
        <v>61</v>
      </c>
      <c r="C71" s="20" t="s">
        <v>54</v>
      </c>
      <c r="D71" s="21">
        <v>55000</v>
      </c>
      <c r="E71" s="21">
        <v>55000</v>
      </c>
      <c r="F71" s="21">
        <f>+E71-G71+G70</f>
        <v>0</v>
      </c>
      <c r="G71" s="21">
        <v>55000</v>
      </c>
      <c r="H71" s="5"/>
      <c r="I71" s="5"/>
    </row>
    <row r="72" spans="1:9" s="6" customFormat="1" ht="14.25">
      <c r="A72" s="18"/>
      <c r="B72" s="22" t="s">
        <v>56</v>
      </c>
      <c r="C72" s="20" t="s">
        <v>75</v>
      </c>
      <c r="D72" s="21">
        <v>60000</v>
      </c>
      <c r="E72" s="21">
        <v>60000</v>
      </c>
      <c r="F72" s="21">
        <f>+E72-G72+G71</f>
        <v>75000</v>
      </c>
      <c r="G72" s="21">
        <f>11500+28500</f>
        <v>40000</v>
      </c>
      <c r="H72" s="5"/>
      <c r="I72" s="5"/>
    </row>
    <row r="73" spans="1:9" s="6" customFormat="1" ht="14.25">
      <c r="A73" s="34"/>
      <c r="B73" s="34"/>
      <c r="C73" s="34"/>
      <c r="D73" s="34"/>
      <c r="E73" s="34"/>
      <c r="F73" s="34"/>
      <c r="G73" s="34"/>
      <c r="H73" s="5"/>
      <c r="I73" s="5"/>
    </row>
    <row r="74" spans="1:9" s="6" customFormat="1" ht="14.25">
      <c r="A74" s="18">
        <v>21</v>
      </c>
      <c r="B74" s="22" t="s">
        <v>65</v>
      </c>
      <c r="C74" s="20" t="s">
        <v>54</v>
      </c>
      <c r="D74" s="21">
        <v>500</v>
      </c>
      <c r="E74" s="21">
        <v>0</v>
      </c>
      <c r="F74" s="21">
        <f>+E74-G74+G73</f>
        <v>0</v>
      </c>
      <c r="G74" s="21">
        <v>0</v>
      </c>
      <c r="H74" s="5"/>
      <c r="I74" s="5"/>
    </row>
    <row r="75" spans="1:9" s="6" customFormat="1" ht="14.25">
      <c r="A75" s="18"/>
      <c r="B75" s="22" t="s">
        <v>57</v>
      </c>
      <c r="C75" s="20" t="s">
        <v>75</v>
      </c>
      <c r="D75" s="21">
        <v>1000</v>
      </c>
      <c r="E75" s="21">
        <v>0</v>
      </c>
      <c r="F75" s="21">
        <f>+E75-G75+G74</f>
        <v>0</v>
      </c>
      <c r="G75" s="21">
        <v>0</v>
      </c>
      <c r="H75" s="5"/>
      <c r="I75" s="5"/>
    </row>
    <row r="76" spans="1:9" s="6" customFormat="1" ht="14.25">
      <c r="A76" s="34"/>
      <c r="B76" s="34"/>
      <c r="C76" s="34"/>
      <c r="D76" s="34"/>
      <c r="E76" s="34"/>
      <c r="F76" s="34"/>
      <c r="G76" s="34"/>
      <c r="H76" s="5"/>
      <c r="I76" s="5"/>
    </row>
    <row r="77" spans="1:9" s="6" customFormat="1" ht="14.25">
      <c r="A77" s="18">
        <v>22</v>
      </c>
      <c r="B77" s="22" t="s">
        <v>62</v>
      </c>
      <c r="C77" s="20" t="s">
        <v>54</v>
      </c>
      <c r="D77" s="21">
        <v>31200</v>
      </c>
      <c r="E77" s="21">
        <v>21200</v>
      </c>
      <c r="F77" s="21">
        <f>+E77-G77+G76</f>
        <v>0</v>
      </c>
      <c r="G77" s="21">
        <v>21200</v>
      </c>
      <c r="H77" s="5"/>
      <c r="I77" s="5"/>
    </row>
    <row r="78" spans="1:9" s="6" customFormat="1" ht="14.25">
      <c r="A78" s="18"/>
      <c r="B78" s="22" t="s">
        <v>58</v>
      </c>
      <c r="C78" s="20" t="s">
        <v>75</v>
      </c>
      <c r="D78" s="21">
        <v>47200</v>
      </c>
      <c r="E78" s="21">
        <v>47200</v>
      </c>
      <c r="F78" s="21">
        <f>+E78-G78+G77</f>
        <v>21200</v>
      </c>
      <c r="G78" s="21">
        <f>27200+20000</f>
        <v>47200</v>
      </c>
      <c r="H78" s="5"/>
      <c r="I78" s="5"/>
    </row>
    <row r="79" spans="1:9" s="6" customFormat="1" ht="14.25">
      <c r="A79" s="34"/>
      <c r="B79" s="34"/>
      <c r="C79" s="34"/>
      <c r="D79" s="34"/>
      <c r="E79" s="34"/>
      <c r="F79" s="34"/>
      <c r="G79" s="34"/>
      <c r="H79" s="5"/>
      <c r="I79" s="5"/>
    </row>
    <row r="80" spans="1:9" s="6" customFormat="1" ht="14.25">
      <c r="A80" s="18">
        <v>23</v>
      </c>
      <c r="B80" s="22" t="s">
        <v>63</v>
      </c>
      <c r="C80" s="20" t="s">
        <v>54</v>
      </c>
      <c r="D80" s="21">
        <v>85000</v>
      </c>
      <c r="E80" s="21">
        <v>85000</v>
      </c>
      <c r="F80" s="21">
        <f>+E80-G80+G79</f>
        <v>10000</v>
      </c>
      <c r="G80" s="21">
        <v>75000</v>
      </c>
      <c r="H80" s="5"/>
      <c r="I80" s="5"/>
    </row>
    <row r="81" spans="1:10" s="6" customFormat="1" ht="14.25">
      <c r="A81" s="18"/>
      <c r="B81" s="22" t="s">
        <v>59</v>
      </c>
      <c r="C81" s="20" t="s">
        <v>75</v>
      </c>
      <c r="D81" s="21">
        <v>145000</v>
      </c>
      <c r="E81" s="21">
        <v>145000</v>
      </c>
      <c r="F81" s="21">
        <f>+E81-G81+G80</f>
        <v>122500</v>
      </c>
      <c r="G81" s="21">
        <f>85500+12000</f>
        <v>97500</v>
      </c>
      <c r="H81" s="5"/>
      <c r="I81" s="5"/>
    </row>
    <row r="82" spans="1:10" s="6" customFormat="1" ht="14.25">
      <c r="A82" s="34"/>
      <c r="B82" s="34"/>
      <c r="C82" s="34"/>
      <c r="D82" s="34"/>
      <c r="E82" s="34"/>
      <c r="F82" s="34"/>
      <c r="G82" s="34"/>
      <c r="H82" s="5"/>
      <c r="I82" s="5"/>
    </row>
    <row r="83" spans="1:10" s="6" customFormat="1" ht="14.25">
      <c r="A83" s="18">
        <v>24</v>
      </c>
      <c r="B83" s="22" t="s">
        <v>64</v>
      </c>
      <c r="C83" s="20" t="s">
        <v>54</v>
      </c>
      <c r="D83" s="21">
        <v>2000</v>
      </c>
      <c r="E83" s="21">
        <v>2000</v>
      </c>
      <c r="F83" s="21">
        <f>+E83-G83+G82</f>
        <v>0</v>
      </c>
      <c r="G83" s="21">
        <v>2000</v>
      </c>
      <c r="H83" s="5"/>
      <c r="I83" s="5"/>
    </row>
    <row r="84" spans="1:10" s="6" customFormat="1" ht="14.25">
      <c r="A84" s="18"/>
      <c r="B84" s="22" t="s">
        <v>60</v>
      </c>
      <c r="C84" s="20" t="s">
        <v>75</v>
      </c>
      <c r="D84" s="21">
        <v>2500</v>
      </c>
      <c r="E84" s="21">
        <v>2500</v>
      </c>
      <c r="F84" s="21">
        <f>+E84-G84+G83</f>
        <v>2000</v>
      </c>
      <c r="G84" s="21">
        <f>500+2000</f>
        <v>2500</v>
      </c>
      <c r="H84" s="5"/>
      <c r="I84" s="5"/>
    </row>
    <row r="85" spans="1:10" s="6" customFormat="1" ht="14.25">
      <c r="A85" s="35"/>
      <c r="B85" s="36"/>
      <c r="C85" s="36"/>
      <c r="D85" s="36"/>
      <c r="E85" s="36"/>
      <c r="F85" s="36"/>
      <c r="G85" s="37"/>
      <c r="H85" s="5"/>
      <c r="I85" s="5"/>
    </row>
    <row r="86" spans="1:10" s="6" customFormat="1" ht="14.25">
      <c r="A86" s="18">
        <v>25</v>
      </c>
      <c r="B86" s="24" t="s">
        <v>77</v>
      </c>
      <c r="C86" s="20" t="s">
        <v>54</v>
      </c>
      <c r="D86" s="21">
        <v>0</v>
      </c>
      <c r="E86" s="21">
        <v>0</v>
      </c>
      <c r="F86" s="21">
        <f t="shared" ref="F86:F90" si="0">+E86-G86+G85</f>
        <v>0</v>
      </c>
      <c r="G86" s="21">
        <v>0</v>
      </c>
      <c r="H86" s="5"/>
      <c r="I86" s="5"/>
    </row>
    <row r="87" spans="1:10" s="6" customFormat="1" ht="14.25">
      <c r="A87" s="18"/>
      <c r="B87" s="22" t="s">
        <v>78</v>
      </c>
      <c r="C87" s="20" t="s">
        <v>75</v>
      </c>
      <c r="D87" s="21">
        <v>1000</v>
      </c>
      <c r="E87" s="21">
        <v>543</v>
      </c>
      <c r="F87" s="21">
        <f t="shared" si="0"/>
        <v>0</v>
      </c>
      <c r="G87" s="21">
        <v>543</v>
      </c>
      <c r="H87" s="5"/>
      <c r="I87" s="5"/>
      <c r="J87" s="9"/>
    </row>
    <row r="88" spans="1:10" s="5" customFormat="1" ht="14.25">
      <c r="A88" s="35"/>
      <c r="B88" s="36"/>
      <c r="C88" s="36"/>
      <c r="D88" s="36"/>
      <c r="E88" s="36"/>
      <c r="F88" s="36"/>
      <c r="G88" s="37"/>
    </row>
    <row r="89" spans="1:10" s="5" customFormat="1" ht="14.25">
      <c r="A89" s="25">
        <v>26</v>
      </c>
      <c r="B89" s="19" t="s">
        <v>79</v>
      </c>
      <c r="C89" s="20" t="s">
        <v>54</v>
      </c>
      <c r="D89" s="21">
        <v>0</v>
      </c>
      <c r="E89" s="21">
        <v>0</v>
      </c>
      <c r="F89" s="21">
        <f t="shared" si="0"/>
        <v>0</v>
      </c>
      <c r="G89" s="21">
        <v>0</v>
      </c>
    </row>
    <row r="90" spans="1:10" ht="14.25">
      <c r="A90" s="25"/>
      <c r="B90" s="26" t="s">
        <v>80</v>
      </c>
      <c r="C90" s="20" t="s">
        <v>75</v>
      </c>
      <c r="D90" s="21">
        <v>300</v>
      </c>
      <c r="E90" s="21">
        <v>300</v>
      </c>
      <c r="F90" s="21">
        <f t="shared" si="0"/>
        <v>0</v>
      </c>
      <c r="G90" s="21">
        <v>300</v>
      </c>
    </row>
    <row r="91" spans="1:10" ht="14.25">
      <c r="A91" s="27"/>
      <c r="B91" s="28"/>
      <c r="C91" s="28"/>
      <c r="D91" s="28"/>
      <c r="E91" s="28"/>
      <c r="F91" s="28"/>
      <c r="G91" s="29"/>
    </row>
    <row r="92" spans="1:10" ht="14.25">
      <c r="A92" s="30" t="s">
        <v>71</v>
      </c>
      <c r="B92" s="31"/>
      <c r="C92" s="12" t="s">
        <v>54</v>
      </c>
      <c r="D92" s="13">
        <f>+D65+D62+D56+D53+D50+D44+D41+D38+D32+D26+D20+D17+D14+D59+D47+D35+D29+D23+D68+D71+D74+D77+D80+D83</f>
        <v>1297100</v>
      </c>
      <c r="E92" s="13">
        <f>+E65+E62+E56+E53+E50+E44+E41+E38+E32+E26+E20+E17+E14+E59+E47+E35+E29+E23+E68+E71+E74+E77+E80+E83</f>
        <v>1057700</v>
      </c>
      <c r="F92" s="13">
        <f>+F89+F86+F83+F80+F77+F74+F71+F68+F65+F62+F59+F56+F53+F50+F47+F44+F41+F38+F35+F32+F29+F26+F23+F20+F17+F14</f>
        <v>199499</v>
      </c>
      <c r="G92" s="13">
        <f>+G65+G62+G56+G53+G50+G44+G41+G38+G32+G26+G20+G17+G14+G59+G47+G35+G29+G23+G68+G71+G74+G77+G80+G83</f>
        <v>858201</v>
      </c>
    </row>
    <row r="93" spans="1:10" ht="14.25">
      <c r="A93" s="32" t="s">
        <v>72</v>
      </c>
      <c r="B93" s="32"/>
      <c r="C93" s="12" t="s">
        <v>75</v>
      </c>
      <c r="D93" s="13">
        <f>+D66+D63+D57+D54+D51+D45+D42+D39+D33+D27+D21+D18+D15+D60+D48+D36+D30+D24+D69+D72+D75+D78+D81+D84+D87+D90</f>
        <v>1739500</v>
      </c>
      <c r="E93" s="13">
        <f>+E66+E63+E57+E54+E51+E45+E42+E39+E33+E27+E21+E18+E15+E60+E48+E36+E30+E24+E69+E72+E75+E78+E81+E84+E87+E90</f>
        <v>1697341</v>
      </c>
      <c r="F93" s="13">
        <f>+F66+F63+F57+F54+F51+F45+F42+F39+F33+F27+F21+F18+F15+F60+F48+F36+F30+F24+F69+F72+F75+F78+F81+F84+F87+F90</f>
        <v>1106700</v>
      </c>
      <c r="G93" s="13">
        <f>+G66+G63+G57+G54+G51+G45+G42+G39+G33+G27+G21+G18+G15+G60+G48+G36+G30+G24+G69+G72+G75+G78+G81+G84+G87+G90</f>
        <v>1448842</v>
      </c>
    </row>
    <row r="94" spans="1:10" ht="14.25">
      <c r="A94" s="33" t="s">
        <v>35</v>
      </c>
      <c r="B94" s="33"/>
      <c r="C94" s="33"/>
      <c r="D94" s="33"/>
      <c r="E94" s="33"/>
      <c r="F94" s="33"/>
      <c r="G94" s="33"/>
    </row>
    <row r="95" spans="1:10" ht="14.25">
      <c r="A95" s="33" t="s">
        <v>53</v>
      </c>
      <c r="B95" s="33"/>
      <c r="C95" s="33"/>
      <c r="D95" s="33"/>
      <c r="E95" s="33"/>
      <c r="F95" s="33"/>
      <c r="G95" s="33"/>
    </row>
  </sheetData>
  <mergeCells count="39">
    <mergeCell ref="A3:G3"/>
    <mergeCell ref="A2:G2"/>
    <mergeCell ref="A1:G1"/>
    <mergeCell ref="A40:G40"/>
    <mergeCell ref="A43:G43"/>
    <mergeCell ref="A5:G5"/>
    <mergeCell ref="A6:G6"/>
    <mergeCell ref="A7:G7"/>
    <mergeCell ref="A8:G8"/>
    <mergeCell ref="A9:G9"/>
    <mergeCell ref="A4:G4"/>
    <mergeCell ref="A31:G31"/>
    <mergeCell ref="A34:G34"/>
    <mergeCell ref="A37:G37"/>
    <mergeCell ref="A88:G88"/>
    <mergeCell ref="A49:G49"/>
    <mergeCell ref="A52:G52"/>
    <mergeCell ref="A55:G55"/>
    <mergeCell ref="A58:G58"/>
    <mergeCell ref="A61:G61"/>
    <mergeCell ref="A46:G46"/>
    <mergeCell ref="A64:G64"/>
    <mergeCell ref="A85:G85"/>
    <mergeCell ref="A16:G16"/>
    <mergeCell ref="A19:G19"/>
    <mergeCell ref="A22:G22"/>
    <mergeCell ref="A25:G25"/>
    <mergeCell ref="A28:G28"/>
    <mergeCell ref="A82:G82"/>
    <mergeCell ref="A67:G67"/>
    <mergeCell ref="A70:G70"/>
    <mergeCell ref="A73:G73"/>
    <mergeCell ref="A76:G76"/>
    <mergeCell ref="A79:G79"/>
    <mergeCell ref="A91:G91"/>
    <mergeCell ref="A92:B92"/>
    <mergeCell ref="A93:B93"/>
    <mergeCell ref="A94:G94"/>
    <mergeCell ref="A95:G95"/>
  </mergeCells>
  <pageMargins left="0.7" right="0.7" top="0.75" bottom="0.75" header="0.3" footer="0.3"/>
  <pageSetup paperSize="8" scale="48" fitToWidth="0" orientation="landscape" verticalDpi="0" r:id="rId1"/>
  <ignoredErrors>
    <ignoredError sqref="F92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1C(i)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Elina Mohanty</dc:creator>
  <cp:lastModifiedBy>Deepika Chavan</cp:lastModifiedBy>
  <cp:lastPrinted>2019-08-19T10:52:43Z</cp:lastPrinted>
  <dcterms:created xsi:type="dcterms:W3CDTF">2020-08-17T03:38:44Z</dcterms:created>
  <dcterms:modified xsi:type="dcterms:W3CDTF">2022-09-13T08:37:25Z</dcterms:modified>
</cp:coreProperties>
</file>