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bookViews>
    <workbookView xWindow="0" yWindow="0" windowWidth="17295" windowHeight="4185"/>
  </bookViews>
  <sheets>
    <sheet name="1E" sheetId="1" r:id="rId1"/>
  </sheets>
  <externalReferences>
    <externalReference r:id="rId2"/>
  </externalReferences>
  <definedNames>
    <definedName name="_xlnm.Print_Area" localSheetId="0">'1E'!$A$1:$J$100</definedName>
  </definedNames>
  <calcPr calcId="162913"/>
</workbook>
</file>

<file path=xl/calcChain.xml><?xml version="1.0" encoding="utf-8"?>
<calcChain xmlns="http://schemas.openxmlformats.org/spreadsheetml/2006/main">
  <c r="I97" i="1" l="1"/>
  <c r="H97" i="1"/>
  <c r="J82" i="1" s="1"/>
  <c r="G97" i="1"/>
  <c r="E97" i="1"/>
  <c r="D97" i="1"/>
  <c r="I95" i="1"/>
  <c r="F95" i="1"/>
  <c r="J94" i="1"/>
  <c r="F94" i="1"/>
  <c r="I92" i="1"/>
  <c r="F92" i="1"/>
  <c r="J91" i="1"/>
  <c r="F91" i="1"/>
  <c r="I89" i="1"/>
  <c r="F89" i="1"/>
  <c r="J88" i="1"/>
  <c r="F88" i="1"/>
  <c r="I86" i="1"/>
  <c r="F86" i="1"/>
  <c r="J85" i="1"/>
  <c r="I85" i="1"/>
  <c r="I83" i="1"/>
  <c r="F83" i="1"/>
  <c r="I82" i="1"/>
  <c r="F82" i="1"/>
  <c r="I80" i="1"/>
  <c r="F80" i="1"/>
  <c r="J79" i="1"/>
  <c r="I79" i="1"/>
  <c r="F79" i="1"/>
  <c r="H77" i="1"/>
  <c r="G77" i="1"/>
  <c r="E77" i="1"/>
  <c r="F77" i="1" s="1"/>
  <c r="D77" i="1"/>
  <c r="J76" i="1"/>
  <c r="I76" i="1"/>
  <c r="F76" i="1"/>
  <c r="H74" i="1"/>
  <c r="I74" i="1" s="1"/>
  <c r="G74" i="1"/>
  <c r="F74" i="1"/>
  <c r="E74" i="1"/>
  <c r="D74" i="1"/>
  <c r="J73" i="1"/>
  <c r="I73" i="1"/>
  <c r="F73" i="1"/>
  <c r="F71" i="1"/>
  <c r="J70" i="1"/>
  <c r="I70" i="1"/>
  <c r="F70" i="1"/>
  <c r="I68" i="1"/>
  <c r="F68" i="1"/>
  <c r="J67" i="1"/>
  <c r="I67" i="1"/>
  <c r="F67" i="1"/>
  <c r="I65" i="1"/>
  <c r="F65" i="1"/>
  <c r="J64" i="1"/>
  <c r="I64" i="1"/>
  <c r="F64" i="1"/>
  <c r="I62" i="1"/>
  <c r="F62" i="1"/>
  <c r="J61" i="1"/>
  <c r="I61" i="1"/>
  <c r="F61" i="1"/>
  <c r="I59" i="1"/>
  <c r="F59" i="1"/>
  <c r="J58" i="1"/>
  <c r="I58" i="1"/>
  <c r="F58" i="1"/>
  <c r="I56" i="1"/>
  <c r="F56" i="1"/>
  <c r="J55" i="1"/>
  <c r="I55" i="1"/>
  <c r="F55" i="1"/>
  <c r="I53" i="1"/>
  <c r="F53" i="1"/>
  <c r="J52" i="1"/>
  <c r="I52" i="1"/>
  <c r="F52" i="1"/>
  <c r="I50" i="1"/>
  <c r="H50" i="1"/>
  <c r="G50" i="1"/>
  <c r="E50" i="1"/>
  <c r="F50" i="1" s="1"/>
  <c r="J49" i="1"/>
  <c r="I49" i="1"/>
  <c r="I47" i="1"/>
  <c r="F47" i="1"/>
  <c r="J46" i="1"/>
  <c r="I46" i="1"/>
  <c r="F46" i="1"/>
  <c r="I44" i="1"/>
  <c r="J43" i="1"/>
  <c r="I43" i="1"/>
  <c r="I41" i="1"/>
  <c r="F41" i="1"/>
  <c r="J40" i="1"/>
  <c r="I40" i="1"/>
  <c r="F40" i="1"/>
  <c r="I38" i="1"/>
  <c r="H38" i="1"/>
  <c r="G38" i="1"/>
  <c r="F38" i="1"/>
  <c r="J37" i="1"/>
  <c r="I37" i="1"/>
  <c r="F37" i="1"/>
  <c r="I35" i="1"/>
  <c r="F35" i="1"/>
  <c r="J34" i="1"/>
  <c r="I34" i="1"/>
  <c r="F34" i="1"/>
  <c r="B34" i="1"/>
  <c r="J32" i="1"/>
  <c r="I32" i="1"/>
  <c r="F32" i="1"/>
  <c r="J31" i="1"/>
  <c r="I31" i="1"/>
  <c r="F31" i="1"/>
  <c r="B31" i="1"/>
  <c r="J28" i="1"/>
  <c r="B28" i="1"/>
  <c r="H26" i="1"/>
  <c r="I26" i="1" s="1"/>
  <c r="G26" i="1"/>
  <c r="E26" i="1"/>
  <c r="F26" i="1" s="1"/>
  <c r="D26" i="1"/>
  <c r="D98" i="1" s="1"/>
  <c r="J25" i="1"/>
  <c r="I25" i="1"/>
  <c r="F25" i="1"/>
  <c r="B25" i="1"/>
  <c r="J22" i="1"/>
  <c r="B22" i="1"/>
  <c r="F20" i="1"/>
  <c r="B20" i="1"/>
  <c r="J19" i="1"/>
  <c r="J97" i="1" s="1"/>
  <c r="F19" i="1"/>
  <c r="B19" i="1"/>
  <c r="F17" i="1"/>
  <c r="J16" i="1"/>
  <c r="F16" i="1"/>
  <c r="B16" i="1"/>
  <c r="H14" i="1"/>
  <c r="G14" i="1"/>
  <c r="G98" i="1" s="1"/>
  <c r="F14" i="1"/>
  <c r="J13" i="1"/>
  <c r="I13" i="1"/>
  <c r="F13" i="1"/>
  <c r="F97" i="1" s="1"/>
  <c r="F98" i="1" l="1"/>
  <c r="E98" i="1"/>
  <c r="I77" i="1"/>
  <c r="I14" i="1"/>
  <c r="H98" i="1"/>
  <c r="I98" i="1" l="1"/>
  <c r="J44" i="1"/>
  <c r="J95" i="1"/>
  <c r="J20" i="1"/>
  <c r="J80" i="1"/>
  <c r="J53" i="1"/>
  <c r="J71" i="1"/>
  <c r="J92" i="1"/>
  <c r="J47" i="1"/>
  <c r="J35" i="1"/>
  <c r="J74" i="1"/>
  <c r="J17" i="1"/>
  <c r="J86" i="1"/>
  <c r="J65" i="1"/>
  <c r="J29" i="1"/>
  <c r="J83" i="1"/>
  <c r="J68" i="1"/>
  <c r="J62" i="1"/>
  <c r="J56" i="1"/>
  <c r="J50" i="1"/>
  <c r="J38" i="1"/>
  <c r="J23" i="1"/>
  <c r="J89" i="1"/>
  <c r="J26" i="1"/>
  <c r="J59" i="1"/>
  <c r="J41" i="1"/>
  <c r="J77" i="1"/>
  <c r="J14" i="1"/>
  <c r="J98" i="1" l="1"/>
</calcChain>
</file>

<file path=xl/sharedStrings.xml><?xml version="1.0" encoding="utf-8"?>
<sst xmlns="http://schemas.openxmlformats.org/spreadsheetml/2006/main" count="139" uniqueCount="83">
  <si>
    <t>Andhra Pradesh</t>
  </si>
  <si>
    <t>Kerala</t>
  </si>
  <si>
    <t>Karnataka</t>
  </si>
  <si>
    <t xml:space="preserve">आंध्र प्रदेश </t>
  </si>
  <si>
    <t>केरल</t>
  </si>
  <si>
    <t>कर्नाटक</t>
  </si>
  <si>
    <t xml:space="preserve">आहरण </t>
  </si>
  <si>
    <t xml:space="preserve">अधिकतम बकाया </t>
  </si>
  <si>
    <t>क्रम सं</t>
  </si>
  <si>
    <t>Sr.No.</t>
  </si>
  <si>
    <t xml:space="preserve">            Name of State         </t>
  </si>
  <si>
    <t xml:space="preserve">राज्य का नाम  </t>
  </si>
  <si>
    <t xml:space="preserve">        Year  </t>
  </si>
  <si>
    <t xml:space="preserve">वर्ष </t>
  </si>
  <si>
    <t xml:space="preserve">Limits Sanctioned </t>
  </si>
  <si>
    <t xml:space="preserve">मंजूर सीमा </t>
  </si>
  <si>
    <t xml:space="preserve"> Drawals</t>
  </si>
  <si>
    <t xml:space="preserve">Repayments </t>
  </si>
  <si>
    <t xml:space="preserve">चुकौती </t>
  </si>
  <si>
    <t xml:space="preserve"> Outstanding  </t>
  </si>
  <si>
    <t xml:space="preserve">बकाया </t>
  </si>
  <si>
    <t xml:space="preserve">Maximum outstanding  </t>
  </si>
  <si>
    <t xml:space="preserve">उपयोगिता का स्तर(कॉलम 8 से 4 का % ) </t>
  </si>
  <si>
    <t xml:space="preserve">अखिल भारतीय अधिकतम बकाया से  कॉलम 8 का % )   </t>
  </si>
  <si>
    <t xml:space="preserve">West Bengal </t>
  </si>
  <si>
    <t>Madhya Pradesh</t>
  </si>
  <si>
    <t>Maharashtra</t>
  </si>
  <si>
    <t>Telangana</t>
  </si>
  <si>
    <t>Himachal Pradesh</t>
  </si>
  <si>
    <t xml:space="preserve">Chhattisgarh </t>
  </si>
  <si>
    <t>2020-21</t>
  </si>
  <si>
    <t>Arunachal Pradesh</t>
  </si>
  <si>
    <t xml:space="preserve">अरुणाचल प्रदेश </t>
  </si>
  <si>
    <t>Assam</t>
  </si>
  <si>
    <t xml:space="preserve">असम </t>
  </si>
  <si>
    <t>Bihar</t>
  </si>
  <si>
    <t xml:space="preserve">बिहार </t>
  </si>
  <si>
    <t>Goa</t>
  </si>
  <si>
    <t>गोवा</t>
  </si>
  <si>
    <t>मणिपुर</t>
  </si>
  <si>
    <t>Manipur</t>
  </si>
  <si>
    <t xml:space="preserve">मेघालय </t>
  </si>
  <si>
    <t>Meghalaya</t>
  </si>
  <si>
    <t xml:space="preserve">मिजोरम </t>
  </si>
  <si>
    <t>Mizoram</t>
  </si>
  <si>
    <t xml:space="preserve">नागालैंड </t>
  </si>
  <si>
    <t>Nagaland</t>
  </si>
  <si>
    <t>ओडिशा</t>
  </si>
  <si>
    <t xml:space="preserve">पुडुचेरी </t>
  </si>
  <si>
    <t>Puducherry</t>
  </si>
  <si>
    <t xml:space="preserve">तमिलनाडु </t>
  </si>
  <si>
    <t>Tamil Nadu</t>
  </si>
  <si>
    <t xml:space="preserve">त्रिपुरा </t>
  </si>
  <si>
    <t>Tripura</t>
  </si>
  <si>
    <t xml:space="preserve">उत्तरप्रदेश </t>
  </si>
  <si>
    <t>Uttar Pradesh</t>
  </si>
  <si>
    <t xml:space="preserve">उत्तराखंड </t>
  </si>
  <si>
    <t>Uttarakhand</t>
  </si>
  <si>
    <t xml:space="preserve">गुजरात </t>
  </si>
  <si>
    <t>Gujarat</t>
  </si>
  <si>
    <t>विवरण 1ई</t>
  </si>
  <si>
    <t xml:space="preserve"> </t>
  </si>
  <si>
    <t>मौसमी कृषि परिचलनों से इतर (ओएसएओ)</t>
  </si>
  <si>
    <t>OTHER THAN SEASONAL AGRICULTURAL OPERATIONS (OSAO)</t>
  </si>
  <si>
    <t>Odisha</t>
  </si>
  <si>
    <t>कुल</t>
  </si>
  <si>
    <t>Total</t>
  </si>
  <si>
    <r>
      <t>(</t>
    </r>
    <r>
      <rPr>
        <sz val="11"/>
        <rFont val="Rupee Foradian"/>
        <family val="2"/>
      </rPr>
      <t>`</t>
    </r>
    <r>
      <rPr>
        <sz val="11"/>
        <rFont val="Georgia"/>
        <family val="1"/>
      </rPr>
      <t xml:space="preserve"> लाख)</t>
    </r>
  </si>
  <si>
    <r>
      <t>(</t>
    </r>
    <r>
      <rPr>
        <sz val="11"/>
        <rFont val="Rupee Foradian"/>
        <family val="2"/>
      </rPr>
      <t>`</t>
    </r>
    <r>
      <rPr>
        <sz val="11"/>
        <rFont val="Georgia"/>
        <family val="1"/>
      </rPr>
      <t xml:space="preserve"> lakh)</t>
    </r>
  </si>
  <si>
    <t>STATEMENT 1E</t>
  </si>
  <si>
    <t>2021-22</t>
  </si>
  <si>
    <t>झारखंड</t>
  </si>
  <si>
    <t>Jharkhand</t>
  </si>
  <si>
    <t>Punjab</t>
  </si>
  <si>
    <t>Rajasthan</t>
  </si>
  <si>
    <t xml:space="preserve">राजस्थान </t>
  </si>
  <si>
    <t>पंजाब</t>
  </si>
  <si>
    <t>Since agency wise limit was not allocated to ROs, drawals are indicated as limit sanctioned. Incase of zero drawals by RO, limit sanctioned is indicated in respect of StCBs only.</t>
  </si>
  <si>
    <t>Maximum Outstanding is not maintained at our end, outstanding amount is indicated as maximum outstanding in respect of ASAO &amp; Others.</t>
  </si>
  <si>
    <t xml:space="preserve">Level of utilisation (% of col. 8 to 4) </t>
  </si>
  <si>
    <t xml:space="preserve"> % of Col. 8 to All India Max. o/s      </t>
  </si>
  <si>
    <t>रास बैंक 2020-21 और 2021-22 (अप्रैल-मार्च )</t>
  </si>
  <si>
    <t>STATE COOPERATIVE BANKS  2020-21 AND 2021-22 (APRIL - MARCH)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</si>
</sst>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Arial"/>
      <family val="2"/>
    </font>
    <font>
      <b/>
      <sz val="11"/>
      <name val="Georgia"/>
      <family val="1"/>
    </font>
    <font>
      <sz val="11"/>
      <name val="Georgia"/>
      <family val="1"/>
    </font>
    <font>
      <b/>
      <sz val="11"/>
      <color indexed="8"/>
      <name val="Georgia"/>
      <family val="1"/>
    </font>
    <font>
      <sz val="11"/>
      <name val="Rupee Foradian"/>
      <family val="2"/>
    </font>
    <font>
      <b/>
      <sz val="1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Border="1"/>
    <xf numFmtId="1" fontId="1" fillId="0" borderId="0" xfId="0" applyNumberFormat="1" applyFont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1" fontId="2" fillId="0" borderId="0" xfId="0" applyNumberFormat="1" applyFont="1"/>
    <xf numFmtId="0" fontId="1" fillId="0" borderId="0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top"/>
    </xf>
    <xf numFmtId="1" fontId="1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1" fillId="0" borderId="4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vertical="top"/>
    </xf>
    <xf numFmtId="0" fontId="1" fillId="2" borderId="1" xfId="0" applyNumberFormat="1" applyFont="1" applyFill="1" applyBorder="1" applyAlignment="1">
      <alignment horizontal="right" vertical="top"/>
    </xf>
    <xf numFmtId="1" fontId="2" fillId="2" borderId="1" xfId="0" applyNumberFormat="1" applyFont="1" applyFill="1" applyBorder="1" applyAlignment="1">
      <alignment horizontal="right" vertical="top"/>
    </xf>
    <xf numFmtId="1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vertical="top"/>
    </xf>
    <xf numFmtId="0" fontId="1" fillId="2" borderId="2" xfId="0" applyNumberFormat="1" applyFont="1" applyFill="1" applyBorder="1" applyAlignment="1">
      <alignment vertical="top"/>
    </xf>
    <xf numFmtId="0" fontId="1" fillId="2" borderId="3" xfId="0" applyNumberFormat="1" applyFont="1" applyFill="1" applyBorder="1" applyAlignment="1">
      <alignment vertical="top"/>
    </xf>
    <xf numFmtId="0" fontId="1" fillId="2" borderId="4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vertical="top"/>
    </xf>
    <xf numFmtId="0" fontId="2" fillId="2" borderId="2" xfId="0" applyNumberFormat="1" applyFont="1" applyFill="1" applyBorder="1" applyAlignment="1">
      <alignment vertical="top"/>
    </xf>
    <xf numFmtId="0" fontId="2" fillId="2" borderId="3" xfId="0" applyNumberFormat="1" applyFont="1" applyFill="1" applyBorder="1" applyAlignment="1">
      <alignment vertical="top"/>
    </xf>
    <xf numFmtId="0" fontId="2" fillId="2" borderId="4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3" xfId="0" applyNumberFormat="1" applyFont="1" applyFill="1" applyBorder="1" applyAlignment="1">
      <alignment horizontal="right" vertical="top"/>
    </xf>
    <xf numFmtId="1" fontId="2" fillId="2" borderId="3" xfId="0" applyNumberFormat="1" applyFont="1" applyFill="1" applyBorder="1" applyAlignment="1">
      <alignment horizontal="right" vertical="top"/>
    </xf>
    <xf numFmtId="1" fontId="1" fillId="2" borderId="3" xfId="0" applyNumberFormat="1" applyFont="1" applyFill="1" applyBorder="1" applyAlignment="1">
      <alignment horizontal="right" vertical="top"/>
    </xf>
    <xf numFmtId="1" fontId="1" fillId="2" borderId="4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3" xfId="0" applyFont="1" applyFill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/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26.572\DOR%20A%20R%20Statement%201%20A%20PC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_02"/>
    </sheetNames>
    <sheetDataSet>
      <sheetData sheetId="0" refreshError="1">
        <row r="28">
          <cell r="B28" t="str">
            <v xml:space="preserve">छत्तीसगढ़ </v>
          </cell>
        </row>
        <row r="34">
          <cell r="B34" t="str">
            <v xml:space="preserve">हरियाणा </v>
          </cell>
        </row>
        <row r="35">
          <cell r="B35" t="str">
            <v>Haryana</v>
          </cell>
        </row>
        <row r="37">
          <cell r="B37" t="str">
            <v xml:space="preserve">हिमाचल प्रदेश </v>
          </cell>
        </row>
        <row r="49">
          <cell r="B49" t="str">
            <v xml:space="preserve">मध्यप्रदेश </v>
          </cell>
        </row>
        <row r="52">
          <cell r="B52" t="str">
            <v xml:space="preserve">महाराष्ट्र </v>
          </cell>
        </row>
        <row r="82">
          <cell r="B82" t="str">
            <v>तेलंगाणा</v>
          </cell>
        </row>
        <row r="94">
          <cell r="B94" t="str">
            <v xml:space="preserve">पश्चिम बंगाल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view="pageBreakPreview" zoomScale="115" zoomScaleSheetLayoutView="115" workbookViewId="0">
      <selection sqref="A1:J1"/>
    </sheetView>
  </sheetViews>
  <sheetFormatPr defaultRowHeight="14.25"/>
  <cols>
    <col min="1" max="1" width="8.42578125" style="1" bestFit="1" customWidth="1"/>
    <col min="2" max="2" width="23.85546875" style="1" bestFit="1" customWidth="1"/>
    <col min="3" max="3" width="11.140625" style="13" bestFit="1" customWidth="1"/>
    <col min="4" max="4" width="13.5703125" style="13" bestFit="1" customWidth="1"/>
    <col min="5" max="5" width="10.85546875" style="13" bestFit="1" customWidth="1"/>
    <col min="6" max="6" width="14.85546875" style="13" bestFit="1" customWidth="1"/>
    <col min="7" max="7" width="15.28515625" style="13" bestFit="1" customWidth="1"/>
    <col min="8" max="8" width="14.28515625" style="13" bestFit="1" customWidth="1"/>
    <col min="9" max="9" width="19" style="13" customWidth="1"/>
    <col min="10" max="10" width="17.140625" style="13" customWidth="1"/>
    <col min="11" max="11" width="10.42578125" style="2" bestFit="1" customWidth="1"/>
    <col min="12" max="16384" width="9.140625" style="2"/>
  </cols>
  <sheetData>
    <row r="1" spans="1:11">
      <c r="A1" s="50" t="s">
        <v>60</v>
      </c>
      <c r="B1" s="50"/>
      <c r="C1" s="50"/>
      <c r="D1" s="50"/>
      <c r="E1" s="50"/>
      <c r="F1" s="50"/>
      <c r="G1" s="50"/>
      <c r="H1" s="50"/>
      <c r="I1" s="50"/>
      <c r="J1" s="50"/>
    </row>
    <row r="2" spans="1:11">
      <c r="A2" s="50" t="s">
        <v>62</v>
      </c>
      <c r="B2" s="50"/>
      <c r="C2" s="50"/>
      <c r="D2" s="50"/>
      <c r="E2" s="50"/>
      <c r="F2" s="50"/>
      <c r="G2" s="50"/>
      <c r="H2" s="50"/>
      <c r="I2" s="50"/>
      <c r="J2" s="50"/>
    </row>
    <row r="3" spans="1:11">
      <c r="A3" s="50" t="s">
        <v>81</v>
      </c>
      <c r="B3" s="50"/>
      <c r="C3" s="50"/>
      <c r="D3" s="50"/>
      <c r="E3" s="50"/>
      <c r="F3" s="50"/>
      <c r="G3" s="50"/>
      <c r="H3" s="50"/>
      <c r="I3" s="50"/>
      <c r="J3" s="50"/>
    </row>
    <row r="4" spans="1:11">
      <c r="A4" s="50" t="s">
        <v>69</v>
      </c>
      <c r="B4" s="50"/>
      <c r="C4" s="50"/>
      <c r="D4" s="50"/>
      <c r="E4" s="50"/>
      <c r="F4" s="50"/>
      <c r="G4" s="50"/>
      <c r="H4" s="50"/>
      <c r="I4" s="50"/>
      <c r="J4" s="50"/>
    </row>
    <row r="5" spans="1:11">
      <c r="A5" s="50" t="s">
        <v>63</v>
      </c>
      <c r="B5" s="50"/>
      <c r="C5" s="50"/>
      <c r="D5" s="50"/>
      <c r="E5" s="50"/>
      <c r="F5" s="50"/>
      <c r="G5" s="50"/>
      <c r="H5" s="50"/>
      <c r="I5" s="50"/>
      <c r="J5" s="50"/>
    </row>
    <row r="6" spans="1:11">
      <c r="A6" s="50" t="s">
        <v>82</v>
      </c>
      <c r="B6" s="50" t="s">
        <v>61</v>
      </c>
      <c r="C6" s="50"/>
      <c r="D6" s="50"/>
      <c r="E6" s="50"/>
      <c r="F6" s="50"/>
      <c r="G6" s="50"/>
      <c r="H6" s="50"/>
      <c r="I6" s="50"/>
      <c r="J6" s="50"/>
      <c r="K6" s="7"/>
    </row>
    <row r="7" spans="1:11">
      <c r="A7" s="49" t="s">
        <v>67</v>
      </c>
      <c r="B7" s="49"/>
      <c r="C7" s="49"/>
      <c r="D7" s="49"/>
      <c r="E7" s="49"/>
      <c r="F7" s="49"/>
      <c r="G7" s="49"/>
      <c r="H7" s="49"/>
      <c r="I7" s="49"/>
      <c r="J7" s="49"/>
      <c r="K7" s="7"/>
    </row>
    <row r="8" spans="1:11">
      <c r="A8" s="49" t="s">
        <v>68</v>
      </c>
      <c r="B8" s="49"/>
      <c r="C8" s="49"/>
      <c r="D8" s="49"/>
      <c r="E8" s="49"/>
      <c r="F8" s="49"/>
      <c r="G8" s="49"/>
      <c r="H8" s="49"/>
      <c r="I8" s="49"/>
      <c r="J8" s="49"/>
      <c r="K8" s="3"/>
    </row>
    <row r="9" spans="1:11" ht="57">
      <c r="A9" s="8" t="s">
        <v>8</v>
      </c>
      <c r="B9" s="8" t="s">
        <v>11</v>
      </c>
      <c r="C9" s="8" t="s">
        <v>13</v>
      </c>
      <c r="D9" s="8" t="s">
        <v>15</v>
      </c>
      <c r="E9" s="9" t="s">
        <v>6</v>
      </c>
      <c r="F9" s="9" t="s">
        <v>18</v>
      </c>
      <c r="G9" s="9" t="s">
        <v>20</v>
      </c>
      <c r="H9" s="8" t="s">
        <v>7</v>
      </c>
      <c r="I9" s="8" t="s">
        <v>22</v>
      </c>
      <c r="J9" s="8" t="s">
        <v>23</v>
      </c>
      <c r="K9" s="3"/>
    </row>
    <row r="10" spans="1:11" ht="42.75">
      <c r="A10" s="8" t="s">
        <v>9</v>
      </c>
      <c r="B10" s="8" t="s">
        <v>10</v>
      </c>
      <c r="C10" s="8" t="s">
        <v>12</v>
      </c>
      <c r="D10" s="8" t="s">
        <v>14</v>
      </c>
      <c r="E10" s="8" t="s">
        <v>16</v>
      </c>
      <c r="F10" s="8" t="s">
        <v>17</v>
      </c>
      <c r="G10" s="8" t="s">
        <v>19</v>
      </c>
      <c r="H10" s="8" t="s">
        <v>21</v>
      </c>
      <c r="I10" s="8" t="s">
        <v>79</v>
      </c>
      <c r="J10" s="8" t="s">
        <v>80</v>
      </c>
    </row>
    <row r="11" spans="1:11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</row>
    <row r="12" spans="1:11">
      <c r="A12" s="14"/>
      <c r="B12" s="15"/>
      <c r="C12" s="15"/>
      <c r="D12" s="15"/>
      <c r="E12" s="15"/>
      <c r="F12" s="15"/>
      <c r="G12" s="15"/>
      <c r="H12" s="15"/>
      <c r="I12" s="15"/>
      <c r="J12" s="16"/>
    </row>
    <row r="13" spans="1:11">
      <c r="A13" s="19">
        <v>1</v>
      </c>
      <c r="B13" s="20" t="s">
        <v>3</v>
      </c>
      <c r="C13" s="21" t="s">
        <v>30</v>
      </c>
      <c r="D13" s="22">
        <v>430000</v>
      </c>
      <c r="E13" s="22">
        <v>424000</v>
      </c>
      <c r="F13" s="22">
        <f>+E13-G13+G12</f>
        <v>56000</v>
      </c>
      <c r="G13" s="22">
        <v>368000</v>
      </c>
      <c r="H13" s="22">
        <v>368000</v>
      </c>
      <c r="I13" s="23">
        <f>+H13/D13*100</f>
        <v>85.581395348837205</v>
      </c>
      <c r="J13" s="23">
        <f>+H13/H97*100</f>
        <v>46.813382521307723</v>
      </c>
      <c r="K13" s="5"/>
    </row>
    <row r="14" spans="1:11">
      <c r="A14" s="19"/>
      <c r="B14" s="24" t="s">
        <v>0</v>
      </c>
      <c r="C14" s="21" t="s">
        <v>70</v>
      </c>
      <c r="D14" s="22">
        <v>670000</v>
      </c>
      <c r="E14" s="22">
        <v>670000</v>
      </c>
      <c r="F14" s="22">
        <f>+E14-G14+G13</f>
        <v>371100</v>
      </c>
      <c r="G14" s="22">
        <f>586900+80000</f>
        <v>666900</v>
      </c>
      <c r="H14" s="22">
        <f>586900+80000</f>
        <v>666900</v>
      </c>
      <c r="I14" s="23">
        <f>+H14/D14*100</f>
        <v>99.537313432835816</v>
      </c>
      <c r="J14" s="23">
        <f>+H14/H98*100</f>
        <v>35.797408888106389</v>
      </c>
    </row>
    <row r="15" spans="1:11">
      <c r="A15" s="25"/>
      <c r="B15" s="26"/>
      <c r="C15" s="26"/>
      <c r="D15" s="26"/>
      <c r="E15" s="26"/>
      <c r="F15" s="26"/>
      <c r="G15" s="26"/>
      <c r="H15" s="26"/>
      <c r="I15" s="26"/>
      <c r="J15" s="27"/>
    </row>
    <row r="16" spans="1:11">
      <c r="A16" s="28">
        <v>2</v>
      </c>
      <c r="B16" s="24" t="str">
        <f>[1]mar_02!B28</f>
        <v xml:space="preserve">छत्तीसगढ़ </v>
      </c>
      <c r="C16" s="21" t="s">
        <v>30</v>
      </c>
      <c r="D16" s="22">
        <v>5000</v>
      </c>
      <c r="E16" s="22">
        <v>0</v>
      </c>
      <c r="F16" s="22">
        <f>+E16-G16</f>
        <v>0</v>
      </c>
      <c r="G16" s="22">
        <v>0</v>
      </c>
      <c r="H16" s="22">
        <v>0</v>
      </c>
      <c r="I16" s="23">
        <v>0</v>
      </c>
      <c r="J16" s="23">
        <f>+H16/H97*100</f>
        <v>0</v>
      </c>
    </row>
    <row r="17" spans="1:10">
      <c r="A17" s="28"/>
      <c r="B17" s="24" t="s">
        <v>29</v>
      </c>
      <c r="C17" s="21" t="s">
        <v>70</v>
      </c>
      <c r="D17" s="22">
        <v>5000</v>
      </c>
      <c r="E17" s="22">
        <v>0</v>
      </c>
      <c r="F17" s="22">
        <f>+E17-G17</f>
        <v>0</v>
      </c>
      <c r="G17" s="22">
        <v>0</v>
      </c>
      <c r="H17" s="22">
        <v>0</v>
      </c>
      <c r="I17" s="23">
        <v>0</v>
      </c>
      <c r="J17" s="23">
        <f>+H17/H98*100</f>
        <v>0</v>
      </c>
    </row>
    <row r="18" spans="1:10">
      <c r="A18" s="25"/>
      <c r="B18" s="26"/>
      <c r="C18" s="26"/>
      <c r="D18" s="26"/>
      <c r="E18" s="26"/>
      <c r="F18" s="26"/>
      <c r="G18" s="26"/>
      <c r="H18" s="26"/>
      <c r="I18" s="26"/>
      <c r="J18" s="27"/>
    </row>
    <row r="19" spans="1:10">
      <c r="A19" s="19">
        <v>3</v>
      </c>
      <c r="B19" s="20" t="str">
        <f>[1]mar_02!B34</f>
        <v xml:space="preserve">हरियाणा </v>
      </c>
      <c r="C19" s="21" t="s">
        <v>30</v>
      </c>
      <c r="D19" s="22">
        <v>15000</v>
      </c>
      <c r="E19" s="22">
        <v>0</v>
      </c>
      <c r="F19" s="22">
        <f>+E19-G19</f>
        <v>0</v>
      </c>
      <c r="G19" s="22">
        <v>0</v>
      </c>
      <c r="H19" s="22">
        <v>0</v>
      </c>
      <c r="I19" s="23">
        <v>0</v>
      </c>
      <c r="J19" s="23">
        <f>+H19/H97*100</f>
        <v>0</v>
      </c>
    </row>
    <row r="20" spans="1:10">
      <c r="A20" s="19"/>
      <c r="B20" s="24" t="str">
        <f>[1]mar_02!B35</f>
        <v>Haryana</v>
      </c>
      <c r="C20" s="21" t="s">
        <v>70</v>
      </c>
      <c r="D20" s="22">
        <v>15000</v>
      </c>
      <c r="E20" s="22">
        <v>0</v>
      </c>
      <c r="F20" s="22">
        <f>+E20-G20</f>
        <v>0</v>
      </c>
      <c r="G20" s="22">
        <v>0</v>
      </c>
      <c r="H20" s="22">
        <v>0</v>
      </c>
      <c r="I20" s="23">
        <v>0</v>
      </c>
      <c r="J20" s="23">
        <f>+H20/H98*100</f>
        <v>0</v>
      </c>
    </row>
    <row r="21" spans="1:10">
      <c r="A21" s="25"/>
      <c r="B21" s="26"/>
      <c r="C21" s="26"/>
      <c r="D21" s="26"/>
      <c r="E21" s="26"/>
      <c r="F21" s="26"/>
      <c r="G21" s="26"/>
      <c r="H21" s="26"/>
      <c r="I21" s="26"/>
      <c r="J21" s="27"/>
    </row>
    <row r="22" spans="1:10">
      <c r="A22" s="19">
        <v>4</v>
      </c>
      <c r="B22" s="24" t="str">
        <f>[1]mar_02!B37</f>
        <v xml:space="preserve">हिमाचल प्रदेश </v>
      </c>
      <c r="C22" s="21" t="s">
        <v>30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3">
        <v>0</v>
      </c>
      <c r="J22" s="23">
        <f>+H22/H97*100</f>
        <v>0</v>
      </c>
    </row>
    <row r="23" spans="1:10">
      <c r="A23" s="19"/>
      <c r="B23" s="24" t="s">
        <v>28</v>
      </c>
      <c r="C23" s="21" t="s">
        <v>70</v>
      </c>
      <c r="D23" s="22">
        <v>10000</v>
      </c>
      <c r="E23" s="22">
        <v>10000</v>
      </c>
      <c r="F23" s="22">
        <v>0</v>
      </c>
      <c r="G23" s="22">
        <v>10000</v>
      </c>
      <c r="H23" s="22">
        <v>10000</v>
      </c>
      <c r="I23" s="23">
        <v>0</v>
      </c>
      <c r="J23" s="23">
        <f>+H23/H98*100</f>
        <v>0.53677326267965797</v>
      </c>
    </row>
    <row r="24" spans="1:10">
      <c r="A24" s="25"/>
      <c r="B24" s="26"/>
      <c r="C24" s="26"/>
      <c r="D24" s="26"/>
      <c r="E24" s="26"/>
      <c r="F24" s="26"/>
      <c r="G24" s="26"/>
      <c r="H24" s="26"/>
      <c r="I24" s="26"/>
      <c r="J24" s="27"/>
    </row>
    <row r="25" spans="1:10">
      <c r="A25" s="19">
        <v>5</v>
      </c>
      <c r="B25" s="20" t="str">
        <f>[1]mar_02!B82</f>
        <v>तेलंगाणा</v>
      </c>
      <c r="C25" s="21" t="s">
        <v>30</v>
      </c>
      <c r="D25" s="22">
        <v>90000</v>
      </c>
      <c r="E25" s="22">
        <v>90000</v>
      </c>
      <c r="F25" s="22">
        <f>+E25-G25+G24</f>
        <v>0</v>
      </c>
      <c r="G25" s="22">
        <v>90000</v>
      </c>
      <c r="H25" s="22">
        <v>90000</v>
      </c>
      <c r="I25" s="23">
        <f>+H25/D25*100</f>
        <v>100</v>
      </c>
      <c r="J25" s="23">
        <f>+H25/H97*100</f>
        <v>11.44892507314591</v>
      </c>
    </row>
    <row r="26" spans="1:10">
      <c r="A26" s="19"/>
      <c r="B26" s="24" t="s">
        <v>27</v>
      </c>
      <c r="C26" s="21" t="s">
        <v>70</v>
      </c>
      <c r="D26" s="22">
        <f>83000+67000</f>
        <v>150000</v>
      </c>
      <c r="E26" s="22">
        <f>83000+67000</f>
        <v>150000</v>
      </c>
      <c r="F26" s="22">
        <f>+E26-G26+G25</f>
        <v>90000</v>
      </c>
      <c r="G26" s="22">
        <f t="shared" ref="G26:H26" si="0">83000+67000</f>
        <v>150000</v>
      </c>
      <c r="H26" s="22">
        <f t="shared" si="0"/>
        <v>150000</v>
      </c>
      <c r="I26" s="23">
        <f>+H26/D26*100</f>
        <v>100</v>
      </c>
      <c r="J26" s="23">
        <f>+H26/H98*100</f>
        <v>8.0515989401948715</v>
      </c>
    </row>
    <row r="27" spans="1:10">
      <c r="A27" s="25"/>
      <c r="B27" s="26"/>
      <c r="C27" s="26"/>
      <c r="D27" s="26"/>
      <c r="E27" s="26"/>
      <c r="F27" s="26"/>
      <c r="G27" s="26"/>
      <c r="H27" s="26"/>
      <c r="I27" s="26"/>
      <c r="J27" s="27"/>
    </row>
    <row r="28" spans="1:10">
      <c r="A28" s="19">
        <v>6</v>
      </c>
      <c r="B28" s="20" t="str">
        <f>[1]mar_02!B52</f>
        <v xml:space="preserve">महाराष्ट्र </v>
      </c>
      <c r="C28" s="21" t="s">
        <v>30</v>
      </c>
      <c r="D28" s="22">
        <v>10000</v>
      </c>
      <c r="E28" s="22">
        <v>0</v>
      </c>
      <c r="F28" s="22">
        <v>0</v>
      </c>
      <c r="G28" s="22">
        <v>0</v>
      </c>
      <c r="H28" s="22">
        <v>0</v>
      </c>
      <c r="I28" s="23">
        <v>0</v>
      </c>
      <c r="J28" s="23">
        <f>+H28/H97*100</f>
        <v>0</v>
      </c>
    </row>
    <row r="29" spans="1:10">
      <c r="A29" s="19"/>
      <c r="B29" s="24" t="s">
        <v>26</v>
      </c>
      <c r="C29" s="21" t="s">
        <v>70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3">
        <v>0</v>
      </c>
      <c r="J29" s="23">
        <f>+H29/H98*100</f>
        <v>0</v>
      </c>
    </row>
    <row r="30" spans="1:10">
      <c r="A30" s="25"/>
      <c r="B30" s="26"/>
      <c r="C30" s="26"/>
      <c r="D30" s="26"/>
      <c r="E30" s="26"/>
      <c r="F30" s="26"/>
      <c r="G30" s="26"/>
      <c r="H30" s="26"/>
      <c r="I30" s="26"/>
      <c r="J30" s="27"/>
    </row>
    <row r="31" spans="1:10">
      <c r="A31" s="19">
        <v>7</v>
      </c>
      <c r="B31" s="24" t="str">
        <f>[1]mar_02!B49</f>
        <v xml:space="preserve">मध्यप्रदेश </v>
      </c>
      <c r="C31" s="21" t="s">
        <v>30</v>
      </c>
      <c r="D31" s="22">
        <v>5980</v>
      </c>
      <c r="E31" s="22">
        <v>2500</v>
      </c>
      <c r="F31" s="22">
        <f>+E31-G31+G30</f>
        <v>0</v>
      </c>
      <c r="G31" s="22">
        <v>2500</v>
      </c>
      <c r="H31" s="22">
        <v>2500</v>
      </c>
      <c r="I31" s="23">
        <f>+H31/D31*100</f>
        <v>41.80602006688963</v>
      </c>
      <c r="J31" s="23">
        <f>+H31/H97*100</f>
        <v>0.31802569647627532</v>
      </c>
    </row>
    <row r="32" spans="1:10">
      <c r="A32" s="19"/>
      <c r="B32" s="24" t="s">
        <v>25</v>
      </c>
      <c r="C32" s="21" t="s">
        <v>70</v>
      </c>
      <c r="D32" s="22">
        <v>2828</v>
      </c>
      <c r="E32" s="22">
        <v>2828</v>
      </c>
      <c r="F32" s="22">
        <f>+E32-G32+G31</f>
        <v>2500</v>
      </c>
      <c r="G32" s="22">
        <v>2828</v>
      </c>
      <c r="H32" s="22">
        <v>2828</v>
      </c>
      <c r="I32" s="23">
        <f>+H32/D32*100</f>
        <v>100</v>
      </c>
      <c r="J32" s="23">
        <f>+H32/H97*100</f>
        <v>0.35975066785396259</v>
      </c>
    </row>
    <row r="33" spans="1:11">
      <c r="A33" s="25"/>
      <c r="B33" s="26"/>
      <c r="C33" s="26"/>
      <c r="D33" s="26"/>
      <c r="E33" s="26"/>
      <c r="F33" s="26"/>
      <c r="G33" s="26"/>
      <c r="H33" s="26"/>
      <c r="I33" s="26"/>
      <c r="J33" s="27"/>
    </row>
    <row r="34" spans="1:11">
      <c r="A34" s="19">
        <v>8</v>
      </c>
      <c r="B34" s="24" t="str">
        <f>[1]mar_02!B94</f>
        <v xml:space="preserve">पश्चिम बंगाल </v>
      </c>
      <c r="C34" s="21" t="s">
        <v>30</v>
      </c>
      <c r="D34" s="22">
        <v>17000</v>
      </c>
      <c r="E34" s="22">
        <v>20000</v>
      </c>
      <c r="F34" s="22">
        <f>+E34-G34+G33</f>
        <v>0</v>
      </c>
      <c r="G34" s="22">
        <v>20000</v>
      </c>
      <c r="H34" s="22">
        <v>20000</v>
      </c>
      <c r="I34" s="23">
        <f>+H34/D34*100</f>
        <v>117.64705882352942</v>
      </c>
      <c r="J34" s="23">
        <f>+H34/H97*100</f>
        <v>2.5442055718102026</v>
      </c>
    </row>
    <row r="35" spans="1:11">
      <c r="A35" s="19"/>
      <c r="B35" s="24" t="s">
        <v>24</v>
      </c>
      <c r="C35" s="21" t="s">
        <v>70</v>
      </c>
      <c r="D35" s="22">
        <v>35000</v>
      </c>
      <c r="E35" s="22">
        <v>35000</v>
      </c>
      <c r="F35" s="22">
        <f>+E35-G35+G34</f>
        <v>20000</v>
      </c>
      <c r="G35" s="22">
        <v>35000</v>
      </c>
      <c r="H35" s="22">
        <v>35000</v>
      </c>
      <c r="I35" s="23">
        <f>+H35/D35*100</f>
        <v>100</v>
      </c>
      <c r="J35" s="23">
        <f>+H35/H98*100</f>
        <v>1.878706419378803</v>
      </c>
    </row>
    <row r="36" spans="1:11">
      <c r="A36" s="25"/>
      <c r="B36" s="26"/>
      <c r="C36" s="26"/>
      <c r="D36" s="26"/>
      <c r="E36" s="26"/>
      <c r="F36" s="26"/>
      <c r="G36" s="26"/>
      <c r="H36" s="26"/>
      <c r="I36" s="26"/>
      <c r="J36" s="27"/>
    </row>
    <row r="37" spans="1:11">
      <c r="A37" s="19">
        <v>9</v>
      </c>
      <c r="B37" s="24" t="s">
        <v>4</v>
      </c>
      <c r="C37" s="21" t="s">
        <v>30</v>
      </c>
      <c r="D37" s="22">
        <v>275000</v>
      </c>
      <c r="E37" s="22">
        <v>225000</v>
      </c>
      <c r="F37" s="22">
        <f>+E37-G37+G36</f>
        <v>0</v>
      </c>
      <c r="G37" s="22">
        <v>225000</v>
      </c>
      <c r="H37" s="22">
        <v>225000</v>
      </c>
      <c r="I37" s="23">
        <f>+H37/D37*100</f>
        <v>81.818181818181827</v>
      </c>
      <c r="J37" s="23">
        <f>+H37/H97*100</f>
        <v>28.622312682864777</v>
      </c>
    </row>
    <row r="38" spans="1:11">
      <c r="A38" s="19"/>
      <c r="B38" s="20" t="s">
        <v>1</v>
      </c>
      <c r="C38" s="21" t="s">
        <v>70</v>
      </c>
      <c r="D38" s="22">
        <v>420000</v>
      </c>
      <c r="E38" s="22">
        <v>507000</v>
      </c>
      <c r="F38" s="22">
        <f>+E38-G38+G37</f>
        <v>225000</v>
      </c>
      <c r="G38" s="22">
        <f>420000+87000</f>
        <v>507000</v>
      </c>
      <c r="H38" s="22">
        <f>420000+87000</f>
        <v>507000</v>
      </c>
      <c r="I38" s="23">
        <f>+H38/D38*100</f>
        <v>120.71428571428571</v>
      </c>
      <c r="J38" s="23">
        <f>+H38/H98*100</f>
        <v>27.214404417858663</v>
      </c>
    </row>
    <row r="39" spans="1:11">
      <c r="A39" s="25"/>
      <c r="B39" s="26"/>
      <c r="C39" s="26"/>
      <c r="D39" s="26"/>
      <c r="E39" s="26"/>
      <c r="F39" s="26"/>
      <c r="G39" s="26"/>
      <c r="H39" s="26"/>
      <c r="I39" s="26"/>
      <c r="J39" s="27"/>
    </row>
    <row r="40" spans="1:11">
      <c r="A40" s="19">
        <v>10</v>
      </c>
      <c r="B40" s="20" t="s">
        <v>5</v>
      </c>
      <c r="C40" s="21" t="s">
        <v>30</v>
      </c>
      <c r="D40" s="22">
        <v>68600</v>
      </c>
      <c r="E40" s="22">
        <v>58600</v>
      </c>
      <c r="F40" s="22">
        <f>+E40-G40+G39</f>
        <v>50000</v>
      </c>
      <c r="G40" s="22">
        <v>8600</v>
      </c>
      <c r="H40" s="22">
        <v>8600</v>
      </c>
      <c r="I40" s="23">
        <f>+H40/D40*100</f>
        <v>12.536443148688047</v>
      </c>
      <c r="J40" s="23">
        <f>+H40/H97*100</f>
        <v>1.0940083958783871</v>
      </c>
    </row>
    <row r="41" spans="1:11">
      <c r="A41" s="29"/>
      <c r="B41" s="24" t="s">
        <v>2</v>
      </c>
      <c r="C41" s="21" t="s">
        <v>70</v>
      </c>
      <c r="D41" s="22">
        <v>181100</v>
      </c>
      <c r="E41" s="22">
        <v>181100</v>
      </c>
      <c r="F41" s="22">
        <f>+E41-G41+G40</f>
        <v>174700</v>
      </c>
      <c r="G41" s="22">
        <v>15000</v>
      </c>
      <c r="H41" s="22">
        <v>15000</v>
      </c>
      <c r="I41" s="23">
        <f>+H41/D41*100</f>
        <v>8.2827167310877972</v>
      </c>
      <c r="J41" s="23">
        <f>+H41/H98*100</f>
        <v>0.80515989401948695</v>
      </c>
      <c r="K41" s="6"/>
    </row>
    <row r="42" spans="1:11">
      <c r="A42" s="25"/>
      <c r="B42" s="26"/>
      <c r="C42" s="26"/>
      <c r="D42" s="26"/>
      <c r="E42" s="26"/>
      <c r="F42" s="26"/>
      <c r="G42" s="26"/>
      <c r="H42" s="26"/>
      <c r="I42" s="26"/>
      <c r="J42" s="27"/>
    </row>
    <row r="43" spans="1:11">
      <c r="A43" s="19">
        <v>11</v>
      </c>
      <c r="B43" s="20" t="s">
        <v>32</v>
      </c>
      <c r="C43" s="21" t="s">
        <v>30</v>
      </c>
      <c r="D43" s="22">
        <v>400</v>
      </c>
      <c r="E43" s="22">
        <v>0</v>
      </c>
      <c r="F43" s="22">
        <v>0</v>
      </c>
      <c r="G43" s="22">
        <v>0</v>
      </c>
      <c r="H43" s="22">
        <v>0</v>
      </c>
      <c r="I43" s="23">
        <f>+H43/D43*100</f>
        <v>0</v>
      </c>
      <c r="J43" s="23">
        <f>+H43/H97*100</f>
        <v>0</v>
      </c>
    </row>
    <row r="44" spans="1:11">
      <c r="A44" s="29"/>
      <c r="B44" s="24" t="s">
        <v>31</v>
      </c>
      <c r="C44" s="21" t="s">
        <v>70</v>
      </c>
      <c r="D44" s="22">
        <v>400</v>
      </c>
      <c r="E44" s="22">
        <v>0</v>
      </c>
      <c r="F44" s="22">
        <v>0</v>
      </c>
      <c r="G44" s="22">
        <v>0</v>
      </c>
      <c r="H44" s="22">
        <v>0</v>
      </c>
      <c r="I44" s="23">
        <f>+H44/D44*100</f>
        <v>0</v>
      </c>
      <c r="J44" s="23">
        <f>+H44/H98*100</f>
        <v>0</v>
      </c>
    </row>
    <row r="45" spans="1:11">
      <c r="A45" s="25"/>
      <c r="B45" s="26"/>
      <c r="C45" s="26"/>
      <c r="D45" s="26"/>
      <c r="E45" s="26"/>
      <c r="F45" s="26"/>
      <c r="G45" s="26"/>
      <c r="H45" s="26"/>
      <c r="I45" s="26"/>
      <c r="J45" s="27"/>
    </row>
    <row r="46" spans="1:11">
      <c r="A46" s="19">
        <v>12</v>
      </c>
      <c r="B46" s="20" t="s">
        <v>34</v>
      </c>
      <c r="C46" s="21" t="s">
        <v>30</v>
      </c>
      <c r="D46" s="22">
        <v>2500</v>
      </c>
      <c r="E46" s="22">
        <v>0</v>
      </c>
      <c r="F46" s="22">
        <f t="shared" ref="F46:F47" si="1">+E46-G46+G45</f>
        <v>0</v>
      </c>
      <c r="G46" s="22">
        <v>0</v>
      </c>
      <c r="H46" s="22">
        <v>0</v>
      </c>
      <c r="I46" s="23">
        <f>+H46/D46*100</f>
        <v>0</v>
      </c>
      <c r="J46" s="23">
        <f>+H46/H97*100</f>
        <v>0</v>
      </c>
    </row>
    <row r="47" spans="1:11">
      <c r="A47" s="19"/>
      <c r="B47" s="24" t="s">
        <v>33</v>
      </c>
      <c r="C47" s="21" t="s">
        <v>70</v>
      </c>
      <c r="D47" s="22">
        <v>496</v>
      </c>
      <c r="E47" s="22">
        <v>496</v>
      </c>
      <c r="F47" s="22">
        <f t="shared" si="1"/>
        <v>0</v>
      </c>
      <c r="G47" s="22">
        <v>496</v>
      </c>
      <c r="H47" s="22">
        <v>496</v>
      </c>
      <c r="I47" s="23">
        <f>+H47/D47*100</f>
        <v>100</v>
      </c>
      <c r="J47" s="23">
        <f>+H47/H98*100</f>
        <v>2.6623953828911036E-2</v>
      </c>
    </row>
    <row r="48" spans="1:11">
      <c r="A48" s="25"/>
      <c r="B48" s="26"/>
      <c r="C48" s="26"/>
      <c r="D48" s="26"/>
      <c r="E48" s="26"/>
      <c r="F48" s="26"/>
      <c r="G48" s="26"/>
      <c r="H48" s="26"/>
      <c r="I48" s="26"/>
      <c r="J48" s="27"/>
    </row>
    <row r="49" spans="1:10">
      <c r="A49" s="19">
        <v>13</v>
      </c>
      <c r="B49" s="20" t="s">
        <v>36</v>
      </c>
      <c r="C49" s="21" t="s">
        <v>30</v>
      </c>
      <c r="D49" s="22">
        <v>2500</v>
      </c>
      <c r="E49" s="22">
        <v>0</v>
      </c>
      <c r="F49" s="22">
        <v>0</v>
      </c>
      <c r="G49" s="22">
        <v>0</v>
      </c>
      <c r="H49" s="22">
        <v>0</v>
      </c>
      <c r="I49" s="23">
        <f>+H49/D49*100</f>
        <v>0</v>
      </c>
      <c r="J49" s="23">
        <f>+H49/H97*100</f>
        <v>0</v>
      </c>
    </row>
    <row r="50" spans="1:10">
      <c r="A50" s="29"/>
      <c r="B50" s="24" t="s">
        <v>35</v>
      </c>
      <c r="C50" s="21" t="s">
        <v>70</v>
      </c>
      <c r="D50" s="22">
        <v>28500</v>
      </c>
      <c r="E50" s="22">
        <f>28500+2425</f>
        <v>30925</v>
      </c>
      <c r="F50" s="22">
        <f t="shared" ref="F50" si="2">+E50-G50+G49</f>
        <v>0</v>
      </c>
      <c r="G50" s="22">
        <f>28500+2425</f>
        <v>30925</v>
      </c>
      <c r="H50" s="22">
        <f>28500+2425</f>
        <v>30925</v>
      </c>
      <c r="I50" s="23">
        <f>+H50/D50*100</f>
        <v>108.50877192982455</v>
      </c>
      <c r="J50" s="23">
        <f>+H50/H98*100</f>
        <v>1.6599713148368425</v>
      </c>
    </row>
    <row r="51" spans="1:10">
      <c r="A51" s="25"/>
      <c r="B51" s="26"/>
      <c r="C51" s="26"/>
      <c r="D51" s="26"/>
      <c r="E51" s="26"/>
      <c r="F51" s="26"/>
      <c r="G51" s="26"/>
      <c r="H51" s="26"/>
      <c r="I51" s="26"/>
      <c r="J51" s="27"/>
    </row>
    <row r="52" spans="1:10">
      <c r="A52" s="19">
        <v>14</v>
      </c>
      <c r="B52" s="24" t="s">
        <v>38</v>
      </c>
      <c r="C52" s="21" t="s">
        <v>30</v>
      </c>
      <c r="D52" s="22">
        <v>2000</v>
      </c>
      <c r="E52" s="22">
        <v>2000</v>
      </c>
      <c r="F52" s="22">
        <f>+E52-G52</f>
        <v>0</v>
      </c>
      <c r="G52" s="22">
        <v>2000</v>
      </c>
      <c r="H52" s="22">
        <v>2000</v>
      </c>
      <c r="I52" s="23">
        <f>+H52/D52*100</f>
        <v>100</v>
      </c>
      <c r="J52" s="23">
        <f>+H52/H97*100</f>
        <v>0.25442055718102025</v>
      </c>
    </row>
    <row r="53" spans="1:10">
      <c r="A53" s="29"/>
      <c r="B53" s="24" t="s">
        <v>37</v>
      </c>
      <c r="C53" s="21" t="s">
        <v>70</v>
      </c>
      <c r="D53" s="22">
        <v>2200</v>
      </c>
      <c r="E53" s="22">
        <v>0</v>
      </c>
      <c r="F53" s="22">
        <f>+E53-G53</f>
        <v>0</v>
      </c>
      <c r="G53" s="22">
        <v>0</v>
      </c>
      <c r="H53" s="22">
        <v>0</v>
      </c>
      <c r="I53" s="23">
        <f>+H53/D53*100</f>
        <v>0</v>
      </c>
      <c r="J53" s="23">
        <f>+H53/H98*100</f>
        <v>0</v>
      </c>
    </row>
    <row r="54" spans="1:10">
      <c r="A54" s="25"/>
      <c r="B54" s="26"/>
      <c r="C54" s="26"/>
      <c r="D54" s="26"/>
      <c r="E54" s="26"/>
      <c r="F54" s="26"/>
      <c r="G54" s="26"/>
      <c r="H54" s="26"/>
      <c r="I54" s="26"/>
      <c r="J54" s="27"/>
    </row>
    <row r="55" spans="1:10">
      <c r="A55" s="19">
        <v>15</v>
      </c>
      <c r="B55" s="24" t="s">
        <v>39</v>
      </c>
      <c r="C55" s="21" t="s">
        <v>30</v>
      </c>
      <c r="D55" s="22">
        <v>2000</v>
      </c>
      <c r="E55" s="22">
        <v>0</v>
      </c>
      <c r="F55" s="22">
        <f>+E55-G55</f>
        <v>0</v>
      </c>
      <c r="G55" s="22">
        <v>0</v>
      </c>
      <c r="H55" s="22">
        <v>0</v>
      </c>
      <c r="I55" s="23">
        <f>+H55/D55*100</f>
        <v>0</v>
      </c>
      <c r="J55" s="23">
        <f>+H55/H97*100</f>
        <v>0</v>
      </c>
    </row>
    <row r="56" spans="1:10">
      <c r="A56" s="29"/>
      <c r="B56" s="24" t="s">
        <v>40</v>
      </c>
      <c r="C56" s="21" t="s">
        <v>70</v>
      </c>
      <c r="D56" s="22">
        <v>664</v>
      </c>
      <c r="E56" s="22">
        <v>664</v>
      </c>
      <c r="F56" s="22">
        <f>+E56-G56</f>
        <v>0</v>
      </c>
      <c r="G56" s="22">
        <v>664</v>
      </c>
      <c r="H56" s="22">
        <v>664</v>
      </c>
      <c r="I56" s="23">
        <f>+H56/D56*100</f>
        <v>100</v>
      </c>
      <c r="J56" s="23">
        <f>+H56/H98*100</f>
        <v>3.564174464192929E-2</v>
      </c>
    </row>
    <row r="57" spans="1:10">
      <c r="A57" s="25"/>
      <c r="B57" s="26"/>
      <c r="C57" s="26"/>
      <c r="D57" s="26"/>
      <c r="E57" s="26"/>
      <c r="F57" s="26"/>
      <c r="G57" s="26"/>
      <c r="H57" s="26"/>
      <c r="I57" s="26"/>
      <c r="J57" s="27"/>
    </row>
    <row r="58" spans="1:10">
      <c r="A58" s="19">
        <v>16</v>
      </c>
      <c r="B58" s="20" t="s">
        <v>41</v>
      </c>
      <c r="C58" s="21" t="s">
        <v>30</v>
      </c>
      <c r="D58" s="22">
        <v>200</v>
      </c>
      <c r="E58" s="22">
        <v>0</v>
      </c>
      <c r="F58" s="22">
        <f>+E58-G58</f>
        <v>0</v>
      </c>
      <c r="G58" s="22">
        <v>0</v>
      </c>
      <c r="H58" s="22">
        <v>0</v>
      </c>
      <c r="I58" s="23">
        <f>+H58/D58*100</f>
        <v>0</v>
      </c>
      <c r="J58" s="23">
        <f>+H58/H97*100</f>
        <v>0</v>
      </c>
    </row>
    <row r="59" spans="1:10">
      <c r="A59" s="29"/>
      <c r="B59" s="24" t="s">
        <v>42</v>
      </c>
      <c r="C59" s="21" t="s">
        <v>70</v>
      </c>
      <c r="D59" s="22">
        <v>250</v>
      </c>
      <c r="E59" s="22">
        <v>250</v>
      </c>
      <c r="F59" s="22">
        <f>+E59-G59</f>
        <v>0</v>
      </c>
      <c r="G59" s="22">
        <v>250</v>
      </c>
      <c r="H59" s="22">
        <v>250</v>
      </c>
      <c r="I59" s="23">
        <f>+H59/D59*100</f>
        <v>100</v>
      </c>
      <c r="J59" s="23">
        <f>+H59/H98*100</f>
        <v>1.341933156699145E-2</v>
      </c>
    </row>
    <row r="60" spans="1:10">
      <c r="A60" s="25"/>
      <c r="B60" s="26"/>
      <c r="C60" s="26"/>
      <c r="D60" s="26"/>
      <c r="E60" s="26"/>
      <c r="F60" s="26"/>
      <c r="G60" s="26"/>
      <c r="H60" s="26"/>
      <c r="I60" s="26"/>
      <c r="J60" s="27"/>
    </row>
    <row r="61" spans="1:10">
      <c r="A61" s="19">
        <v>17</v>
      </c>
      <c r="B61" s="20" t="s">
        <v>43</v>
      </c>
      <c r="C61" s="21" t="s">
        <v>30</v>
      </c>
      <c r="D61" s="22">
        <v>100</v>
      </c>
      <c r="E61" s="22">
        <v>0</v>
      </c>
      <c r="F61" s="22">
        <f>+E61-G61</f>
        <v>0</v>
      </c>
      <c r="G61" s="22">
        <v>0</v>
      </c>
      <c r="H61" s="22">
        <v>0</v>
      </c>
      <c r="I61" s="23">
        <f>+H61/D61*100</f>
        <v>0</v>
      </c>
      <c r="J61" s="23">
        <f>+H61/H97*100</f>
        <v>0</v>
      </c>
    </row>
    <row r="62" spans="1:10">
      <c r="A62" s="29"/>
      <c r="B62" s="24" t="s">
        <v>44</v>
      </c>
      <c r="C62" s="21" t="s">
        <v>70</v>
      </c>
      <c r="D62" s="22">
        <v>100</v>
      </c>
      <c r="E62" s="22">
        <v>0</v>
      </c>
      <c r="F62" s="22">
        <f>+E62-G62</f>
        <v>0</v>
      </c>
      <c r="G62" s="22">
        <v>0</v>
      </c>
      <c r="H62" s="22">
        <v>0</v>
      </c>
      <c r="I62" s="23">
        <f>+H62/D62*100</f>
        <v>0</v>
      </c>
      <c r="J62" s="23">
        <f>+H62/H98*100</f>
        <v>0</v>
      </c>
    </row>
    <row r="63" spans="1:10">
      <c r="A63" s="25"/>
      <c r="B63" s="26"/>
      <c r="C63" s="26"/>
      <c r="D63" s="26"/>
      <c r="E63" s="26"/>
      <c r="F63" s="26"/>
      <c r="G63" s="26"/>
      <c r="H63" s="26"/>
      <c r="I63" s="26"/>
      <c r="J63" s="27"/>
    </row>
    <row r="64" spans="1:10">
      <c r="A64" s="19">
        <v>18</v>
      </c>
      <c r="B64" s="20" t="s">
        <v>45</v>
      </c>
      <c r="C64" s="21" t="s">
        <v>30</v>
      </c>
      <c r="D64" s="22">
        <v>100</v>
      </c>
      <c r="E64" s="22">
        <v>0</v>
      </c>
      <c r="F64" s="22">
        <f>+E64-G64</f>
        <v>0</v>
      </c>
      <c r="G64" s="22">
        <v>0</v>
      </c>
      <c r="H64" s="22">
        <v>0</v>
      </c>
      <c r="I64" s="23">
        <f>+H64/D64*100</f>
        <v>0</v>
      </c>
      <c r="J64" s="23">
        <f>+H64/H97*100</f>
        <v>0</v>
      </c>
    </row>
    <row r="65" spans="1:10">
      <c r="A65" s="29"/>
      <c r="B65" s="24" t="s">
        <v>46</v>
      </c>
      <c r="C65" s="21" t="s">
        <v>70</v>
      </c>
      <c r="D65" s="22">
        <v>100</v>
      </c>
      <c r="E65" s="22">
        <v>0</v>
      </c>
      <c r="F65" s="22">
        <f>+E65-G65</f>
        <v>0</v>
      </c>
      <c r="G65" s="22">
        <v>0</v>
      </c>
      <c r="H65" s="22">
        <v>0</v>
      </c>
      <c r="I65" s="23">
        <f>+H65/D65*100</f>
        <v>0</v>
      </c>
      <c r="J65" s="23">
        <f>+H65/H98*100</f>
        <v>0</v>
      </c>
    </row>
    <row r="66" spans="1:10">
      <c r="A66" s="25"/>
      <c r="B66" s="26"/>
      <c r="C66" s="26"/>
      <c r="D66" s="26"/>
      <c r="E66" s="26"/>
      <c r="F66" s="26"/>
      <c r="G66" s="26"/>
      <c r="H66" s="26"/>
      <c r="I66" s="26"/>
      <c r="J66" s="27"/>
    </row>
    <row r="67" spans="1:10">
      <c r="A67" s="19">
        <v>19</v>
      </c>
      <c r="B67" s="20" t="s">
        <v>47</v>
      </c>
      <c r="C67" s="21" t="s">
        <v>30</v>
      </c>
      <c r="D67" s="22">
        <v>10000</v>
      </c>
      <c r="E67" s="22">
        <v>0</v>
      </c>
      <c r="F67" s="22">
        <f>+E67-G67</f>
        <v>0</v>
      </c>
      <c r="G67" s="22">
        <v>0</v>
      </c>
      <c r="H67" s="22">
        <v>0</v>
      </c>
      <c r="I67" s="23">
        <f>+H67/D67*100</f>
        <v>0</v>
      </c>
      <c r="J67" s="23">
        <f>+H67/H97*100</f>
        <v>0</v>
      </c>
    </row>
    <row r="68" spans="1:10">
      <c r="A68" s="29"/>
      <c r="B68" s="24" t="s">
        <v>64</v>
      </c>
      <c r="C68" s="21" t="s">
        <v>70</v>
      </c>
      <c r="D68" s="22">
        <v>30000</v>
      </c>
      <c r="E68" s="22">
        <v>0</v>
      </c>
      <c r="F68" s="22">
        <f>+E68-G68</f>
        <v>0</v>
      </c>
      <c r="G68" s="22">
        <v>0</v>
      </c>
      <c r="H68" s="22">
        <v>0</v>
      </c>
      <c r="I68" s="23">
        <f>+H68/D68*100</f>
        <v>0</v>
      </c>
      <c r="J68" s="23">
        <f>+H68/H98*100</f>
        <v>0</v>
      </c>
    </row>
    <row r="69" spans="1:10">
      <c r="A69" s="25"/>
      <c r="B69" s="26"/>
      <c r="C69" s="26"/>
      <c r="D69" s="26"/>
      <c r="E69" s="26"/>
      <c r="F69" s="26"/>
      <c r="G69" s="26"/>
      <c r="H69" s="26"/>
      <c r="I69" s="26"/>
      <c r="J69" s="27"/>
    </row>
    <row r="70" spans="1:10">
      <c r="A70" s="19">
        <v>20</v>
      </c>
      <c r="B70" s="30" t="s">
        <v>48</v>
      </c>
      <c r="C70" s="21" t="s">
        <v>30</v>
      </c>
      <c r="D70" s="22">
        <v>5000</v>
      </c>
      <c r="E70" s="22">
        <v>0</v>
      </c>
      <c r="F70" s="22">
        <f>+E70-G70</f>
        <v>0</v>
      </c>
      <c r="G70" s="22">
        <v>0</v>
      </c>
      <c r="H70" s="22">
        <v>0</v>
      </c>
      <c r="I70" s="23">
        <f>+H70/D70*100</f>
        <v>0</v>
      </c>
      <c r="J70" s="23">
        <f>+H70/H97*100</f>
        <v>0</v>
      </c>
    </row>
    <row r="71" spans="1:10">
      <c r="A71" s="29"/>
      <c r="B71" s="24" t="s">
        <v>49</v>
      </c>
      <c r="C71" s="21" t="s">
        <v>70</v>
      </c>
      <c r="D71" s="22">
        <v>0</v>
      </c>
      <c r="E71" s="22">
        <v>0</v>
      </c>
      <c r="F71" s="22">
        <f>+E71-G71</f>
        <v>0</v>
      </c>
      <c r="G71" s="22">
        <v>0</v>
      </c>
      <c r="H71" s="22">
        <v>0</v>
      </c>
      <c r="I71" s="23">
        <v>0</v>
      </c>
      <c r="J71" s="23">
        <f>+H71/H98*100</f>
        <v>0</v>
      </c>
    </row>
    <row r="72" spans="1:10">
      <c r="A72" s="25"/>
      <c r="B72" s="26"/>
      <c r="C72" s="26"/>
      <c r="D72" s="26"/>
      <c r="E72" s="26"/>
      <c r="F72" s="26"/>
      <c r="G72" s="26"/>
      <c r="H72" s="26"/>
      <c r="I72" s="26"/>
      <c r="J72" s="27"/>
    </row>
    <row r="73" spans="1:10">
      <c r="A73" s="19">
        <v>21</v>
      </c>
      <c r="B73" s="20" t="s">
        <v>50</v>
      </c>
      <c r="C73" s="21" t="s">
        <v>30</v>
      </c>
      <c r="D73" s="22">
        <v>70000</v>
      </c>
      <c r="E73" s="22">
        <v>70000</v>
      </c>
      <c r="F73" s="22">
        <f>+E73-G73</f>
        <v>0</v>
      </c>
      <c r="G73" s="22">
        <v>70000</v>
      </c>
      <c r="H73" s="22">
        <v>70000</v>
      </c>
      <c r="I73" s="23">
        <f>+H73/D73*100</f>
        <v>100</v>
      </c>
      <c r="J73" s="23">
        <f>+H73/H97*100</f>
        <v>8.9047195013357072</v>
      </c>
    </row>
    <row r="74" spans="1:10">
      <c r="A74" s="29"/>
      <c r="B74" s="24" t="s">
        <v>51</v>
      </c>
      <c r="C74" s="21" t="s">
        <v>70</v>
      </c>
      <c r="D74" s="22">
        <f>250000+88000</f>
        <v>338000</v>
      </c>
      <c r="E74" s="22">
        <f>250000+88000</f>
        <v>338000</v>
      </c>
      <c r="F74" s="22">
        <f>+E74-G74</f>
        <v>0</v>
      </c>
      <c r="G74" s="22">
        <f t="shared" ref="G74:H74" si="3">250000+88000</f>
        <v>338000</v>
      </c>
      <c r="H74" s="22">
        <f t="shared" si="3"/>
        <v>338000</v>
      </c>
      <c r="I74" s="23">
        <f>+H74/D74*100</f>
        <v>100</v>
      </c>
      <c r="J74" s="23">
        <f>+H74/H98*100</f>
        <v>18.142936278572442</v>
      </c>
    </row>
    <row r="75" spans="1:10">
      <c r="A75" s="25"/>
      <c r="B75" s="26"/>
      <c r="C75" s="26"/>
      <c r="D75" s="26"/>
      <c r="E75" s="26"/>
      <c r="F75" s="26"/>
      <c r="G75" s="26"/>
      <c r="H75" s="26"/>
      <c r="I75" s="26"/>
      <c r="J75" s="27"/>
    </row>
    <row r="76" spans="1:10">
      <c r="A76" s="19">
        <v>22</v>
      </c>
      <c r="B76" s="20" t="s">
        <v>52</v>
      </c>
      <c r="C76" s="21" t="s">
        <v>30</v>
      </c>
      <c r="D76" s="22">
        <v>1000</v>
      </c>
      <c r="E76" s="22">
        <v>0</v>
      </c>
      <c r="F76" s="22">
        <f>+E76-G76</f>
        <v>0</v>
      </c>
      <c r="G76" s="22">
        <v>0</v>
      </c>
      <c r="H76" s="22">
        <v>0</v>
      </c>
      <c r="I76" s="23">
        <f>+H76/D76*100</f>
        <v>0</v>
      </c>
      <c r="J76" s="23">
        <f>+H76/H97*100</f>
        <v>0</v>
      </c>
    </row>
    <row r="77" spans="1:10">
      <c r="A77" s="29"/>
      <c r="B77" s="24" t="s">
        <v>53</v>
      </c>
      <c r="C77" s="21" t="s">
        <v>70</v>
      </c>
      <c r="D77" s="22">
        <f>1500+300</f>
        <v>1800</v>
      </c>
      <c r="E77" s="22">
        <f>1500+300</f>
        <v>1800</v>
      </c>
      <c r="F77" s="22">
        <f>+E77-G77</f>
        <v>0</v>
      </c>
      <c r="G77" s="22">
        <f>1500+300</f>
        <v>1800</v>
      </c>
      <c r="H77" s="22">
        <f>1500+300</f>
        <v>1800</v>
      </c>
      <c r="I77" s="23">
        <f>+H77/D77*100</f>
        <v>100</v>
      </c>
      <c r="J77" s="23">
        <f>+H77/H98*100</f>
        <v>9.661918728233844E-2</v>
      </c>
    </row>
    <row r="78" spans="1:10">
      <c r="A78" s="25"/>
      <c r="B78" s="26"/>
      <c r="C78" s="26"/>
      <c r="D78" s="26"/>
      <c r="E78" s="26"/>
      <c r="F78" s="26"/>
      <c r="G78" s="26"/>
      <c r="H78" s="26"/>
      <c r="I78" s="26"/>
      <c r="J78" s="27"/>
    </row>
    <row r="79" spans="1:10">
      <c r="A79" s="19">
        <v>23</v>
      </c>
      <c r="B79" s="20" t="s">
        <v>54</v>
      </c>
      <c r="C79" s="21" t="s">
        <v>30</v>
      </c>
      <c r="D79" s="22">
        <v>22000</v>
      </c>
      <c r="E79" s="22">
        <v>0</v>
      </c>
      <c r="F79" s="22">
        <f>+E79-G79</f>
        <v>0</v>
      </c>
      <c r="G79" s="22">
        <v>0</v>
      </c>
      <c r="H79" s="22">
        <v>0</v>
      </c>
      <c r="I79" s="23">
        <f>+H79/D79*100</f>
        <v>0</v>
      </c>
      <c r="J79" s="23">
        <f>+H79/H97*100</f>
        <v>0</v>
      </c>
    </row>
    <row r="80" spans="1:10">
      <c r="A80" s="29"/>
      <c r="B80" s="24" t="s">
        <v>55</v>
      </c>
      <c r="C80" s="21" t="s">
        <v>70</v>
      </c>
      <c r="D80" s="22">
        <v>25000</v>
      </c>
      <c r="E80" s="22">
        <v>0</v>
      </c>
      <c r="F80" s="22">
        <f>+E80-G80</f>
        <v>0</v>
      </c>
      <c r="G80" s="22">
        <v>0</v>
      </c>
      <c r="H80" s="22">
        <v>0</v>
      </c>
      <c r="I80" s="23">
        <f>+H80/D80*100</f>
        <v>0</v>
      </c>
      <c r="J80" s="23">
        <f>+H80/H98*100</f>
        <v>0</v>
      </c>
    </row>
    <row r="81" spans="1:14">
      <c r="A81" s="25"/>
      <c r="B81" s="26"/>
      <c r="C81" s="26"/>
      <c r="D81" s="26"/>
      <c r="E81" s="26"/>
      <c r="F81" s="26"/>
      <c r="G81" s="26"/>
      <c r="H81" s="26"/>
      <c r="I81" s="26"/>
      <c r="J81" s="27"/>
    </row>
    <row r="82" spans="1:14">
      <c r="A82" s="19">
        <v>24</v>
      </c>
      <c r="B82" s="20" t="s">
        <v>56</v>
      </c>
      <c r="C82" s="21" t="s">
        <v>30</v>
      </c>
      <c r="D82" s="22">
        <v>5000</v>
      </c>
      <c r="E82" s="22">
        <v>0</v>
      </c>
      <c r="F82" s="22">
        <f>+E82-G82</f>
        <v>0</v>
      </c>
      <c r="G82" s="22">
        <v>0</v>
      </c>
      <c r="H82" s="22">
        <v>0</v>
      </c>
      <c r="I82" s="23">
        <f>+H82/D82*100</f>
        <v>0</v>
      </c>
      <c r="J82" s="23">
        <f>+H82/H97*100</f>
        <v>0</v>
      </c>
    </row>
    <row r="83" spans="1:14">
      <c r="A83" s="29"/>
      <c r="B83" s="24" t="s">
        <v>57</v>
      </c>
      <c r="C83" s="21" t="s">
        <v>70</v>
      </c>
      <c r="D83" s="22">
        <v>1621</v>
      </c>
      <c r="E83" s="22">
        <v>1621</v>
      </c>
      <c r="F83" s="22">
        <f>+E83-G83</f>
        <v>0</v>
      </c>
      <c r="G83" s="22">
        <v>1621</v>
      </c>
      <c r="H83" s="22">
        <v>1621</v>
      </c>
      <c r="I83" s="23">
        <f>+H83/D83*100</f>
        <v>100</v>
      </c>
      <c r="J83" s="23">
        <f>+H83/H98*100</f>
        <v>8.7010945880372573E-2</v>
      </c>
    </row>
    <row r="84" spans="1:14">
      <c r="A84" s="25"/>
      <c r="B84" s="26"/>
      <c r="C84" s="26"/>
      <c r="D84" s="26"/>
      <c r="E84" s="26"/>
      <c r="F84" s="26"/>
      <c r="G84" s="26"/>
      <c r="H84" s="26"/>
      <c r="I84" s="26"/>
      <c r="J84" s="27"/>
    </row>
    <row r="85" spans="1:14">
      <c r="A85" s="19">
        <v>25</v>
      </c>
      <c r="B85" s="20" t="s">
        <v>58</v>
      </c>
      <c r="C85" s="21" t="s">
        <v>30</v>
      </c>
      <c r="D85" s="22">
        <v>25000</v>
      </c>
      <c r="E85" s="22">
        <v>0</v>
      </c>
      <c r="F85" s="22"/>
      <c r="G85" s="22">
        <v>0</v>
      </c>
      <c r="H85" s="22">
        <v>0</v>
      </c>
      <c r="I85" s="23">
        <f>+H85/D85*100</f>
        <v>0</v>
      </c>
      <c r="J85" s="23">
        <f>+H85/H97*100</f>
        <v>0</v>
      </c>
    </row>
    <row r="86" spans="1:14">
      <c r="A86" s="29"/>
      <c r="B86" s="24" t="s">
        <v>59</v>
      </c>
      <c r="C86" s="21" t="s">
        <v>70</v>
      </c>
      <c r="D86" s="22">
        <v>10000</v>
      </c>
      <c r="E86" s="22">
        <v>10000</v>
      </c>
      <c r="F86" s="22">
        <f>+E86-G86</f>
        <v>0</v>
      </c>
      <c r="G86" s="22">
        <v>10000</v>
      </c>
      <c r="H86" s="22">
        <v>10000</v>
      </c>
      <c r="I86" s="23">
        <f>+H86/D86*100</f>
        <v>100</v>
      </c>
      <c r="J86" s="23">
        <f>+H86/H98*100</f>
        <v>0.53677326267965797</v>
      </c>
      <c r="N86" s="6"/>
    </row>
    <row r="87" spans="1:14">
      <c r="A87" s="31"/>
      <c r="B87" s="32"/>
      <c r="C87" s="32"/>
      <c r="D87" s="32"/>
      <c r="E87" s="32"/>
      <c r="F87" s="32"/>
      <c r="G87" s="32"/>
      <c r="H87" s="32"/>
      <c r="I87" s="32"/>
      <c r="J87" s="33"/>
      <c r="N87" s="6"/>
    </row>
    <row r="88" spans="1:14">
      <c r="A88" s="19">
        <v>26</v>
      </c>
      <c r="B88" s="46" t="s">
        <v>71</v>
      </c>
      <c r="C88" s="21" t="s">
        <v>30</v>
      </c>
      <c r="D88" s="22">
        <v>0</v>
      </c>
      <c r="E88" s="22">
        <v>0</v>
      </c>
      <c r="F88" s="22">
        <f>+E88-G88</f>
        <v>0</v>
      </c>
      <c r="G88" s="22">
        <v>0</v>
      </c>
      <c r="H88" s="22">
        <v>0</v>
      </c>
      <c r="I88" s="23">
        <v>0</v>
      </c>
      <c r="J88" s="23">
        <f>+H88/H97*100</f>
        <v>0</v>
      </c>
      <c r="K88" s="4"/>
    </row>
    <row r="89" spans="1:14">
      <c r="A89" s="34"/>
      <c r="B89" s="24" t="s">
        <v>72</v>
      </c>
      <c r="C89" s="21" t="s">
        <v>70</v>
      </c>
      <c r="D89" s="22">
        <v>85000</v>
      </c>
      <c r="E89" s="22">
        <v>0</v>
      </c>
      <c r="F89" s="22">
        <f>+E89-G89</f>
        <v>0</v>
      </c>
      <c r="G89" s="22">
        <v>0</v>
      </c>
      <c r="H89" s="22">
        <v>0</v>
      </c>
      <c r="I89" s="23">
        <f>+H89/D89*100</f>
        <v>0</v>
      </c>
      <c r="J89" s="23">
        <f>+H89/H98*100</f>
        <v>0</v>
      </c>
      <c r="K89" s="4"/>
    </row>
    <row r="90" spans="1:14">
      <c r="A90" s="31"/>
      <c r="B90" s="35"/>
      <c r="C90" s="36"/>
      <c r="D90" s="37"/>
      <c r="E90" s="37"/>
      <c r="F90" s="37"/>
      <c r="G90" s="37"/>
      <c r="H90" s="37"/>
      <c r="I90" s="38"/>
      <c r="J90" s="39"/>
    </row>
    <row r="91" spans="1:14" ht="14.25" customHeight="1">
      <c r="A91" s="19">
        <v>27</v>
      </c>
      <c r="B91" s="46" t="s">
        <v>76</v>
      </c>
      <c r="C91" s="40" t="s">
        <v>30</v>
      </c>
      <c r="D91" s="22">
        <v>0</v>
      </c>
      <c r="E91" s="22">
        <v>0</v>
      </c>
      <c r="F91" s="22">
        <f t="shared" ref="F91:F92" si="4">+E91-G91</f>
        <v>0</v>
      </c>
      <c r="G91" s="22">
        <v>0</v>
      </c>
      <c r="H91" s="22">
        <v>0</v>
      </c>
      <c r="I91" s="23">
        <v>0</v>
      </c>
      <c r="J91" s="23">
        <f>+H91/H97*100</f>
        <v>0</v>
      </c>
    </row>
    <row r="92" spans="1:14">
      <c r="A92" s="34"/>
      <c r="B92" s="41" t="s">
        <v>73</v>
      </c>
      <c r="C92" s="40" t="s">
        <v>70</v>
      </c>
      <c r="D92" s="22">
        <v>85000</v>
      </c>
      <c r="E92" s="22">
        <v>85000</v>
      </c>
      <c r="F92" s="22">
        <f t="shared" si="4"/>
        <v>0</v>
      </c>
      <c r="G92" s="22">
        <v>85000</v>
      </c>
      <c r="H92" s="22">
        <v>85000</v>
      </c>
      <c r="I92" s="23">
        <f t="shared" ref="I92" si="5">+H92/D92*100</f>
        <v>100</v>
      </c>
      <c r="J92" s="23">
        <f>+H92/H98*100</f>
        <v>4.5625727327770935</v>
      </c>
    </row>
    <row r="93" spans="1:14">
      <c r="A93" s="31"/>
      <c r="B93" s="42"/>
      <c r="C93" s="43"/>
      <c r="D93" s="37"/>
      <c r="E93" s="37"/>
      <c r="F93" s="37"/>
      <c r="G93" s="37"/>
      <c r="H93" s="37"/>
      <c r="I93" s="38"/>
      <c r="J93" s="39"/>
    </row>
    <row r="94" spans="1:14">
      <c r="A94" s="19">
        <v>28</v>
      </c>
      <c r="B94" s="44" t="s">
        <v>74</v>
      </c>
      <c r="C94" s="45" t="s">
        <v>30</v>
      </c>
      <c r="D94" s="22">
        <v>0</v>
      </c>
      <c r="E94" s="22">
        <v>0</v>
      </c>
      <c r="F94" s="22">
        <f>+E94-G94+G93</f>
        <v>0</v>
      </c>
      <c r="G94" s="22">
        <v>0</v>
      </c>
      <c r="H94" s="22">
        <v>0</v>
      </c>
      <c r="I94" s="23">
        <v>0</v>
      </c>
      <c r="J94" s="23">
        <f>+H94/H97*100</f>
        <v>0</v>
      </c>
    </row>
    <row r="95" spans="1:14">
      <c r="A95" s="34"/>
      <c r="B95" s="44" t="s">
        <v>75</v>
      </c>
      <c r="C95" s="45" t="s">
        <v>70</v>
      </c>
      <c r="D95" s="22">
        <v>7500</v>
      </c>
      <c r="E95" s="22">
        <v>7500</v>
      </c>
      <c r="F95" s="22">
        <f>+E95-G95+G94</f>
        <v>0</v>
      </c>
      <c r="G95" s="22">
        <v>7500</v>
      </c>
      <c r="H95" s="22">
        <v>7500</v>
      </c>
      <c r="I95" s="23">
        <f>+H95/D95*100</f>
        <v>100</v>
      </c>
      <c r="J95" s="23">
        <f>+H95/H98*100</f>
        <v>0.40257994700974348</v>
      </c>
    </row>
    <row r="96" spans="1:14">
      <c r="A96" s="14"/>
      <c r="B96" s="15"/>
      <c r="C96" s="15"/>
      <c r="D96" s="15"/>
      <c r="E96" s="15"/>
      <c r="F96" s="15"/>
      <c r="G96" s="15"/>
      <c r="H96" s="15"/>
      <c r="I96" s="15"/>
      <c r="J96" s="16"/>
    </row>
    <row r="97" spans="1:10">
      <c r="A97" s="17" t="s">
        <v>65</v>
      </c>
      <c r="B97" s="18"/>
      <c r="C97" s="11" t="s">
        <v>30</v>
      </c>
      <c r="D97" s="12">
        <f>+D13+D19+D25+D28+D31+D34+D37+D40+D16+D22+D43+D46+D49+D52+D55+D58+D61+D64+D67+D70+D73+D76+D79+D82+D85+D88+D91+D94</f>
        <v>1064380</v>
      </c>
      <c r="E97" s="12">
        <f t="shared" ref="E97:J98" si="6">+E13+E19+E25+E28+E31+E34+E37+E40+E16+E22+E43+E46+E49+E52+E55+E58+E61+E64+E67+E70+E73+E76+E79+E82+E85+E88+E91+E94</f>
        <v>892100</v>
      </c>
      <c r="F97" s="12">
        <f t="shared" si="6"/>
        <v>106000</v>
      </c>
      <c r="G97" s="12">
        <f t="shared" si="6"/>
        <v>786100</v>
      </c>
      <c r="H97" s="12">
        <f t="shared" si="6"/>
        <v>786100</v>
      </c>
      <c r="I97" s="12">
        <f>H97/D97%</f>
        <v>73.85520208947932</v>
      </c>
      <c r="J97" s="12">
        <f t="shared" si="6"/>
        <v>100</v>
      </c>
    </row>
    <row r="98" spans="1:10">
      <c r="A98" s="14" t="s">
        <v>66</v>
      </c>
      <c r="B98" s="16"/>
      <c r="C98" s="11" t="s">
        <v>30</v>
      </c>
      <c r="D98" s="12">
        <f>+D14+D20+D26+D29+D32+D35+D38+D41+D17+D23+D44+D47+D50+D53+D56+D59+D62+D65+D68+D71+D74+D77+D80+D83+D86+D89+D92+D95</f>
        <v>2105559</v>
      </c>
      <c r="E98" s="12">
        <f t="shared" si="6"/>
        <v>2032184</v>
      </c>
      <c r="F98" s="12">
        <f t="shared" si="6"/>
        <v>883300</v>
      </c>
      <c r="G98" s="12">
        <f t="shared" si="6"/>
        <v>1862984</v>
      </c>
      <c r="H98" s="12">
        <f t="shared" si="6"/>
        <v>1862984</v>
      </c>
      <c r="I98" s="12">
        <f>H98/D98%</f>
        <v>88.479306445461745</v>
      </c>
      <c r="J98" s="12">
        <f t="shared" si="6"/>
        <v>100.20795118916817</v>
      </c>
    </row>
    <row r="99" spans="1:10" ht="28.5" customHeight="1">
      <c r="A99" s="47" t="s">
        <v>77</v>
      </c>
      <c r="B99" s="47"/>
      <c r="C99" s="47"/>
      <c r="D99" s="47"/>
      <c r="E99" s="47"/>
      <c r="F99" s="47"/>
      <c r="G99" s="47"/>
      <c r="H99" s="47"/>
      <c r="I99" s="47"/>
      <c r="J99" s="47"/>
    </row>
    <row r="100" spans="1:10">
      <c r="A100" s="48" t="s">
        <v>78</v>
      </c>
      <c r="B100" s="48"/>
      <c r="C100" s="48"/>
      <c r="D100" s="48"/>
      <c r="E100" s="48"/>
      <c r="F100" s="48"/>
      <c r="G100" s="48"/>
      <c r="H100" s="48"/>
      <c r="I100" s="48"/>
      <c r="J100" s="48"/>
    </row>
  </sheetData>
  <sheetProtection selectLockedCells="1" selectUnlockedCells="1"/>
  <mergeCells count="10">
    <mergeCell ref="A99:J99"/>
    <mergeCell ref="A100:J100"/>
    <mergeCell ref="A7:J7"/>
    <mergeCell ref="A1:J1"/>
    <mergeCell ref="A2:J2"/>
    <mergeCell ref="A3:J3"/>
    <mergeCell ref="A4:J4"/>
    <mergeCell ref="A5:J5"/>
    <mergeCell ref="A6:J6"/>
    <mergeCell ref="A8:J8"/>
  </mergeCells>
  <printOptions horizontalCentered="1" verticalCentered="1"/>
  <pageMargins left="0.74791666666666667" right="0.74791666666666667" top="0.98402777777777772" bottom="0.51180555555555551" header="0.51180555555555551" footer="0.51180555555555551"/>
  <pageSetup paperSize="9" scale="33" firstPageNumber="0" fitToWidth="0" orientation="landscape" verticalDpi="300" r:id="rId1"/>
  <headerFooter alignWithMargins="0"/>
  <ignoredErrors>
    <ignoredError sqref="I97:I9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1E</vt:lpstr>
      <vt:lpstr>'1E'!Print_Area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Mohanty</dc:creator>
  <cp:lastModifiedBy>Deepika Chavan</cp:lastModifiedBy>
  <cp:lastPrinted>2018-10-03T11:00:44Z</cp:lastPrinted>
  <dcterms:created xsi:type="dcterms:W3CDTF">2020-08-17T03:41:57Z</dcterms:created>
  <dcterms:modified xsi:type="dcterms:W3CDTF">2022-09-13T08:47:49Z</dcterms:modified>
</cp:coreProperties>
</file>